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85" windowWidth="17985" windowHeight="10425"/>
  </bookViews>
  <sheets>
    <sheet name="Rekapitulace stavby" sheetId="1" r:id="rId1"/>
    <sheet name="SO 01 - Oprava nástupišť ..." sheetId="2" r:id="rId2"/>
    <sheet name="SO 02 - Přechodové a přís..." sheetId="3" r:id="rId3"/>
    <sheet name="SO 03 - Železniční svršek" sheetId="4" r:id="rId4"/>
    <sheet name="VON - Oprava nástupišť v ..." sheetId="5" r:id="rId5"/>
  </sheets>
  <definedNames>
    <definedName name="_xlnm._FilterDatabase" localSheetId="1" hidden="1">'SO 01 - Oprava nástupišť ...'!$C$118:$K$301</definedName>
    <definedName name="_xlnm._FilterDatabase" localSheetId="2" hidden="1">'SO 02 - Přechodové a přís...'!$C$118:$K$194</definedName>
    <definedName name="_xlnm._FilterDatabase" localSheetId="3" hidden="1">'SO 03 - Železniční svršek'!$C$118:$K$149</definedName>
    <definedName name="_xlnm._FilterDatabase" localSheetId="4" hidden="1">'VON - Oprava nástupišť v ...'!$C$116:$K$138</definedName>
    <definedName name="_xlnm.Print_Titles" localSheetId="0">'Rekapitulace stavby'!$92:$92</definedName>
    <definedName name="_xlnm.Print_Titles" localSheetId="1">'SO 01 - Oprava nástupišť ...'!$118:$118</definedName>
    <definedName name="_xlnm.Print_Titles" localSheetId="2">'SO 02 - Přechodové a přís...'!$118:$118</definedName>
    <definedName name="_xlnm.Print_Titles" localSheetId="3">'SO 03 - Železniční svršek'!$118:$118</definedName>
    <definedName name="_xlnm.Print_Titles" localSheetId="4">'VON - Oprava nástupišť v ...'!$116:$116</definedName>
    <definedName name="_xlnm.Print_Area" localSheetId="0">'Rekapitulace stavby'!$D$4:$AO$76,'Rekapitulace stavby'!$C$82:$AQ$99</definedName>
    <definedName name="_xlnm.Print_Area" localSheetId="1">'SO 01 - Oprava nástupišť ...'!$C$4:$J$39,'SO 01 - Oprava nástupišť ...'!$C$50:$J$76,'SO 01 - Oprava nástupišť ...'!$C$82:$J$100,'SO 01 - Oprava nástupišť ...'!$C$106:$K$301</definedName>
    <definedName name="_xlnm.Print_Area" localSheetId="2">'SO 02 - Přechodové a přís...'!$C$4:$J$39,'SO 02 - Přechodové a přís...'!$C$50:$J$76,'SO 02 - Přechodové a přís...'!$C$82:$J$100,'SO 02 - Přechodové a přís...'!$C$106:$K$194</definedName>
    <definedName name="_xlnm.Print_Area" localSheetId="3">'SO 03 - Železniční svršek'!$C$4:$J$39,'SO 03 - Železniční svršek'!$C$50:$J$76,'SO 03 - Železniční svršek'!$C$82:$J$100,'SO 03 - Železniční svršek'!$C$106:$K$149</definedName>
    <definedName name="_xlnm.Print_Area" localSheetId="4">'VON - Oprava nástupišť v ...'!$C$4:$J$39,'VON - Oprava nástupišť v ...'!$C$50:$J$76,'VON - Oprava nástupišť v ...'!$C$82:$J$98,'VON - Oprava nástupišť v ...'!$C$104:$K$138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92" i="5" s="1"/>
  <c r="J23" i="5"/>
  <c r="J21" i="5"/>
  <c r="E21" i="5"/>
  <c r="J113" i="5" s="1"/>
  <c r="J20" i="5"/>
  <c r="J18" i="5"/>
  <c r="E18" i="5"/>
  <c r="F114" i="5" s="1"/>
  <c r="J17" i="5"/>
  <c r="J12" i="5"/>
  <c r="J111" i="5"/>
  <c r="E7" i="5"/>
  <c r="E107" i="5" s="1"/>
  <c r="J37" i="4"/>
  <c r="J36" i="4"/>
  <c r="AY97" i="1" s="1"/>
  <c r="J35" i="4"/>
  <c r="AX97" i="1" s="1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/>
  <c r="J23" i="4"/>
  <c r="J21" i="4"/>
  <c r="E21" i="4"/>
  <c r="J115" i="4"/>
  <c r="J20" i="4"/>
  <c r="J18" i="4"/>
  <c r="E18" i="4"/>
  <c r="F116" i="4"/>
  <c r="J17" i="4"/>
  <c r="J12" i="4"/>
  <c r="J113" i="4" s="1"/>
  <c r="E7" i="4"/>
  <c r="E109" i="4" s="1"/>
  <c r="J37" i="3"/>
  <c r="J36" i="3"/>
  <c r="AY96" i="1"/>
  <c r="J35" i="3"/>
  <c r="AX96" i="1" s="1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116" i="3" s="1"/>
  <c r="J17" i="3"/>
  <c r="J12" i="3"/>
  <c r="J89" i="3" s="1"/>
  <c r="E7" i="3"/>
  <c r="E85" i="3" s="1"/>
  <c r="J37" i="2"/>
  <c r="J36" i="2"/>
  <c r="AY95" i="1" s="1"/>
  <c r="J35" i="2"/>
  <c r="AX95" i="1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/>
  <c r="J23" i="2"/>
  <c r="J21" i="2"/>
  <c r="E21" i="2"/>
  <c r="J115" i="2" s="1"/>
  <c r="J20" i="2"/>
  <c r="J18" i="2"/>
  <c r="E18" i="2"/>
  <c r="F92" i="2" s="1"/>
  <c r="J17" i="2"/>
  <c r="J12" i="2"/>
  <c r="J113" i="2" s="1"/>
  <c r="E7" i="2"/>
  <c r="E85" i="2"/>
  <c r="L90" i="1"/>
  <c r="AM90" i="1"/>
  <c r="AM89" i="1"/>
  <c r="L89" i="1"/>
  <c r="AM87" i="1"/>
  <c r="L87" i="1"/>
  <c r="L85" i="1"/>
  <c r="L84" i="1"/>
  <c r="BK134" i="5"/>
  <c r="BK122" i="5"/>
  <c r="BK144" i="4"/>
  <c r="BK131" i="4"/>
  <c r="BK125" i="4"/>
  <c r="BK192" i="3"/>
  <c r="J192" i="3"/>
  <c r="J189" i="3"/>
  <c r="BK180" i="3"/>
  <c r="BK174" i="3"/>
  <c r="BK171" i="3"/>
  <c r="J168" i="3"/>
  <c r="J159" i="3"/>
  <c r="BK150" i="3"/>
  <c r="BK143" i="3"/>
  <c r="BK138" i="3"/>
  <c r="J135" i="3"/>
  <c r="BK133" i="3"/>
  <c r="J122" i="3"/>
  <c r="BK275" i="2"/>
  <c r="J269" i="2"/>
  <c r="BK266" i="2"/>
  <c r="BK258" i="2"/>
  <c r="J250" i="2"/>
  <c r="BK246" i="2"/>
  <c r="BK244" i="2"/>
  <c r="BK242" i="2"/>
  <c r="J236" i="2"/>
  <c r="BK234" i="2"/>
  <c r="BK228" i="2"/>
  <c r="J225" i="2"/>
  <c r="J216" i="2"/>
  <c r="BK207" i="2"/>
  <c r="J204" i="2"/>
  <c r="J201" i="2"/>
  <c r="BK189" i="2"/>
  <c r="J174" i="2"/>
  <c r="BK171" i="2"/>
  <c r="BK169" i="2"/>
  <c r="J167" i="2"/>
  <c r="BK165" i="2"/>
  <c r="J163" i="2"/>
  <c r="J161" i="2"/>
  <c r="BK155" i="2"/>
  <c r="J144" i="2"/>
  <c r="BK141" i="2"/>
  <c r="J138" i="2"/>
  <c r="J122" i="2"/>
  <c r="BK136" i="5"/>
  <c r="J132" i="5"/>
  <c r="BK126" i="5"/>
  <c r="J126" i="5"/>
  <c r="BK124" i="5"/>
  <c r="J122" i="5"/>
  <c r="BK119" i="5"/>
  <c r="J144" i="4"/>
  <c r="J140" i="4"/>
  <c r="BK137" i="4"/>
  <c r="J134" i="4"/>
  <c r="BK128" i="4"/>
  <c r="J122" i="4"/>
  <c r="BK186" i="3"/>
  <c r="J177" i="3"/>
  <c r="BK165" i="3"/>
  <c r="BK162" i="3"/>
  <c r="BK156" i="3"/>
  <c r="BK147" i="3"/>
  <c r="J143" i="3"/>
  <c r="BK128" i="3"/>
  <c r="BK125" i="3"/>
  <c r="BK122" i="3"/>
  <c r="BK290" i="2"/>
  <c r="J281" i="2"/>
  <c r="BK278" i="2"/>
  <c r="J266" i="2"/>
  <c r="J263" i="2"/>
  <c r="BK260" i="2"/>
  <c r="J258" i="2"/>
  <c r="BK255" i="2"/>
  <c r="BK253" i="2"/>
  <c r="BK250" i="2"/>
  <c r="J248" i="2"/>
  <c r="BK240" i="2"/>
  <c r="BK236" i="2"/>
  <c r="J234" i="2"/>
  <c r="BK232" i="2"/>
  <c r="J228" i="2"/>
  <c r="BK222" i="2"/>
  <c r="BK219" i="2"/>
  <c r="BK216" i="2"/>
  <c r="J210" i="2"/>
  <c r="J207" i="2"/>
  <c r="J186" i="2"/>
  <c r="BK180" i="2"/>
  <c r="BK178" i="2"/>
  <c r="J176" i="2"/>
  <c r="BK174" i="2"/>
  <c r="J171" i="2"/>
  <c r="BK167" i="2"/>
  <c r="BK161" i="2"/>
  <c r="BK159" i="2"/>
  <c r="BK157" i="2"/>
  <c r="BK151" i="2"/>
  <c r="J141" i="2"/>
  <c r="J128" i="2"/>
  <c r="J125" i="2"/>
  <c r="J136" i="5"/>
  <c r="BK132" i="5"/>
  <c r="BK130" i="5"/>
  <c r="J130" i="5"/>
  <c r="J124" i="5"/>
  <c r="J119" i="5"/>
  <c r="BK147" i="4"/>
  <c r="BK140" i="4"/>
  <c r="BK122" i="4"/>
  <c r="J186" i="3"/>
  <c r="J183" i="3"/>
  <c r="J180" i="3"/>
  <c r="J162" i="3"/>
  <c r="BK159" i="3"/>
  <c r="J156" i="3"/>
  <c r="J153" i="3"/>
  <c r="BK145" i="3"/>
  <c r="J140" i="3"/>
  <c r="BK135" i="3"/>
  <c r="J128" i="3"/>
  <c r="J125" i="3"/>
  <c r="J296" i="2"/>
  <c r="J293" i="2"/>
  <c r="J290" i="2"/>
  <c r="J287" i="2"/>
  <c r="J284" i="2"/>
  <c r="BK281" i="2"/>
  <c r="J278" i="2"/>
  <c r="J272" i="2"/>
  <c r="BK269" i="2"/>
  <c r="BK263" i="2"/>
  <c r="J255" i="2"/>
  <c r="J242" i="2"/>
  <c r="J232" i="2"/>
  <c r="BK225" i="2"/>
  <c r="J213" i="2"/>
  <c r="BK210" i="2"/>
  <c r="BK201" i="2"/>
  <c r="J198" i="2"/>
  <c r="BK176" i="2"/>
  <c r="J165" i="2"/>
  <c r="J157" i="2"/>
  <c r="J151" i="2"/>
  <c r="J149" i="2"/>
  <c r="BK138" i="2"/>
  <c r="BK133" i="2"/>
  <c r="BK128" i="2"/>
  <c r="BK125" i="2"/>
  <c r="BK122" i="2"/>
  <c r="J134" i="5"/>
  <c r="BK128" i="5"/>
  <c r="J128" i="5"/>
  <c r="J147" i="4"/>
  <c r="J137" i="4"/>
  <c r="BK134" i="4"/>
  <c r="J131" i="4"/>
  <c r="J128" i="4"/>
  <c r="J125" i="4"/>
  <c r="BK189" i="3"/>
  <c r="BK183" i="3"/>
  <c r="BK177" i="3"/>
  <c r="J174" i="3"/>
  <c r="J171" i="3"/>
  <c r="BK168" i="3"/>
  <c r="J165" i="3"/>
  <c r="BK153" i="3"/>
  <c r="J150" i="3"/>
  <c r="J147" i="3"/>
  <c r="J145" i="3"/>
  <c r="BK140" i="3"/>
  <c r="J138" i="3"/>
  <c r="J133" i="3"/>
  <c r="BK299" i="2"/>
  <c r="J299" i="2"/>
  <c r="BK296" i="2"/>
  <c r="BK293" i="2"/>
  <c r="BK287" i="2"/>
  <c r="BK284" i="2"/>
  <c r="J275" i="2"/>
  <c r="BK272" i="2"/>
  <c r="J260" i="2"/>
  <c r="J253" i="2"/>
  <c r="BK248" i="2"/>
  <c r="J246" i="2"/>
  <c r="J244" i="2"/>
  <c r="J240" i="2"/>
  <c r="J222" i="2"/>
  <c r="J219" i="2"/>
  <c r="BK213" i="2"/>
  <c r="BK204" i="2"/>
  <c r="BK198" i="2"/>
  <c r="J189" i="2"/>
  <c r="BK186" i="2"/>
  <c r="J180" i="2"/>
  <c r="J178" i="2"/>
  <c r="J169" i="2"/>
  <c r="BK163" i="2"/>
  <c r="J159" i="2"/>
  <c r="J155" i="2"/>
  <c r="BK149" i="2"/>
  <c r="BK144" i="2"/>
  <c r="J133" i="2"/>
  <c r="AS94" i="1"/>
  <c r="BK121" i="2" l="1"/>
  <c r="BK120" i="2" s="1"/>
  <c r="J120" i="2" s="1"/>
  <c r="J97" i="2" s="1"/>
  <c r="T262" i="2"/>
  <c r="P121" i="3"/>
  <c r="P120" i="3"/>
  <c r="BK173" i="3"/>
  <c r="J173" i="3"/>
  <c r="J99" i="3" s="1"/>
  <c r="T118" i="5"/>
  <c r="T117" i="5" s="1"/>
  <c r="T121" i="2"/>
  <c r="T120" i="2" s="1"/>
  <c r="T119" i="2" s="1"/>
  <c r="BK262" i="2"/>
  <c r="J262" i="2"/>
  <c r="J99" i="2" s="1"/>
  <c r="BK121" i="3"/>
  <c r="J121" i="3" s="1"/>
  <c r="J98" i="3" s="1"/>
  <c r="T173" i="3"/>
  <c r="BK121" i="4"/>
  <c r="BK120" i="4" s="1"/>
  <c r="J120" i="4" s="1"/>
  <c r="J97" i="4" s="1"/>
  <c r="P121" i="4"/>
  <c r="P120" i="4" s="1"/>
  <c r="P119" i="4" s="1"/>
  <c r="AU97" i="1" s="1"/>
  <c r="BK143" i="4"/>
  <c r="J143" i="4" s="1"/>
  <c r="J99" i="4" s="1"/>
  <c r="P143" i="4"/>
  <c r="T143" i="4"/>
  <c r="BK118" i="5"/>
  <c r="J118" i="5"/>
  <c r="J97" i="5" s="1"/>
  <c r="R121" i="2"/>
  <c r="R120" i="2" s="1"/>
  <c r="P262" i="2"/>
  <c r="T121" i="3"/>
  <c r="T120" i="3"/>
  <c r="T119" i="3" s="1"/>
  <c r="R173" i="3"/>
  <c r="R121" i="4"/>
  <c r="R120" i="4"/>
  <c r="R119" i="4" s="1"/>
  <c r="R143" i="4"/>
  <c r="R118" i="5"/>
  <c r="R117" i="5"/>
  <c r="P121" i="2"/>
  <c r="P120" i="2"/>
  <c r="P119" i="2" s="1"/>
  <c r="AU95" i="1" s="1"/>
  <c r="R262" i="2"/>
  <c r="R121" i="3"/>
  <c r="R120" i="3" s="1"/>
  <c r="R119" i="3" s="1"/>
  <c r="P173" i="3"/>
  <c r="T121" i="4"/>
  <c r="T120" i="4" s="1"/>
  <c r="T119" i="4" s="1"/>
  <c r="P118" i="5"/>
  <c r="P117" i="5"/>
  <c r="AU98" i="1" s="1"/>
  <c r="J91" i="2"/>
  <c r="F116" i="2"/>
  <c r="BE138" i="2"/>
  <c r="BE157" i="2"/>
  <c r="BE159" i="2"/>
  <c r="BE161" i="2"/>
  <c r="BE165" i="2"/>
  <c r="BE174" i="2"/>
  <c r="BE207" i="2"/>
  <c r="BE225" i="2"/>
  <c r="BE228" i="2"/>
  <c r="BE232" i="2"/>
  <c r="BE234" i="2"/>
  <c r="BE236" i="2"/>
  <c r="BE240" i="2"/>
  <c r="BE255" i="2"/>
  <c r="BE266" i="2"/>
  <c r="BE296" i="2"/>
  <c r="BE299" i="2"/>
  <c r="F92" i="3"/>
  <c r="J116" i="3"/>
  <c r="BE128" i="3"/>
  <c r="BE156" i="3"/>
  <c r="BE159" i="3"/>
  <c r="BE177" i="3"/>
  <c r="BE183" i="3"/>
  <c r="BE186" i="3"/>
  <c r="E85" i="4"/>
  <c r="J91" i="4"/>
  <c r="BE140" i="4"/>
  <c r="BE144" i="4"/>
  <c r="BE128" i="5"/>
  <c r="BE136" i="5"/>
  <c r="J89" i="2"/>
  <c r="E109" i="2"/>
  <c r="J116" i="2"/>
  <c r="BE141" i="2"/>
  <c r="BE155" i="2"/>
  <c r="BE167" i="2"/>
  <c r="BE171" i="2"/>
  <c r="BE186" i="2"/>
  <c r="BE204" i="2"/>
  <c r="BE213" i="2"/>
  <c r="BE222" i="2"/>
  <c r="BE246" i="2"/>
  <c r="BE248" i="2"/>
  <c r="BE258" i="2"/>
  <c r="BE272" i="2"/>
  <c r="BE293" i="2"/>
  <c r="E109" i="3"/>
  <c r="BE122" i="3"/>
  <c r="BE135" i="3"/>
  <c r="BE138" i="3"/>
  <c r="BE147" i="3"/>
  <c r="BE162" i="3"/>
  <c r="BE168" i="3"/>
  <c r="BE174" i="3"/>
  <c r="J89" i="4"/>
  <c r="J92" i="4"/>
  <c r="BE128" i="4"/>
  <c r="BE131" i="4"/>
  <c r="J114" i="5"/>
  <c r="BE122" i="5"/>
  <c r="BE124" i="5"/>
  <c r="BE130" i="5"/>
  <c r="BE132" i="5"/>
  <c r="BE122" i="2"/>
  <c r="BE133" i="2"/>
  <c r="BE144" i="2"/>
  <c r="BE149" i="2"/>
  <c r="BE163" i="2"/>
  <c r="BE189" i="2"/>
  <c r="BE198" i="2"/>
  <c r="BE201" i="2"/>
  <c r="BE216" i="2"/>
  <c r="BE219" i="2"/>
  <c r="BE242" i="2"/>
  <c r="BE244" i="2"/>
  <c r="BE263" i="2"/>
  <c r="BE275" i="2"/>
  <c r="BE281" i="2"/>
  <c r="BE284" i="2"/>
  <c r="J91" i="3"/>
  <c r="J113" i="3"/>
  <c r="BE133" i="3"/>
  <c r="BE143" i="3"/>
  <c r="BE150" i="3"/>
  <c r="BE153" i="3"/>
  <c r="BE165" i="3"/>
  <c r="BE171" i="3"/>
  <c r="BE180" i="3"/>
  <c r="F92" i="4"/>
  <c r="BE122" i="4"/>
  <c r="J91" i="5"/>
  <c r="BE126" i="5"/>
  <c r="BE125" i="2"/>
  <c r="BE128" i="2"/>
  <c r="BE151" i="2"/>
  <c r="BE169" i="2"/>
  <c r="BE176" i="2"/>
  <c r="BE178" i="2"/>
  <c r="BE180" i="2"/>
  <c r="BE210" i="2"/>
  <c r="BE250" i="2"/>
  <c r="BE253" i="2"/>
  <c r="BE260" i="2"/>
  <c r="BE269" i="2"/>
  <c r="BE278" i="2"/>
  <c r="BE287" i="2"/>
  <c r="BE290" i="2"/>
  <c r="BE125" i="3"/>
  <c r="BE140" i="3"/>
  <c r="BE145" i="3"/>
  <c r="BE189" i="3"/>
  <c r="BE192" i="3"/>
  <c r="BE125" i="4"/>
  <c r="BE134" i="4"/>
  <c r="BE137" i="4"/>
  <c r="BE147" i="4"/>
  <c r="E85" i="5"/>
  <c r="J89" i="5"/>
  <c r="F92" i="5"/>
  <c r="BE119" i="5"/>
  <c r="BE134" i="5"/>
  <c r="F36" i="2"/>
  <c r="BC95" i="1" s="1"/>
  <c r="F36" i="3"/>
  <c r="BC96" i="1" s="1"/>
  <c r="F37" i="4"/>
  <c r="BD97" i="1" s="1"/>
  <c r="J34" i="3"/>
  <c r="AW96" i="1" s="1"/>
  <c r="F35" i="2"/>
  <c r="BB95" i="1" s="1"/>
  <c r="F34" i="2"/>
  <c r="BA95" i="1" s="1"/>
  <c r="J34" i="4"/>
  <c r="AW97" i="1" s="1"/>
  <c r="F34" i="5"/>
  <c r="BA98" i="1" s="1"/>
  <c r="F35" i="5"/>
  <c r="BB98" i="1" s="1"/>
  <c r="F35" i="3"/>
  <c r="BB96" i="1" s="1"/>
  <c r="F35" i="4"/>
  <c r="BB97" i="1" s="1"/>
  <c r="F36" i="5"/>
  <c r="BC98" i="1" s="1"/>
  <c r="F37" i="3"/>
  <c r="BD96" i="1" s="1"/>
  <c r="F37" i="2"/>
  <c r="BD95" i="1" s="1"/>
  <c r="F34" i="3"/>
  <c r="BA96" i="1" s="1"/>
  <c r="J34" i="5"/>
  <c r="AW98" i="1" s="1"/>
  <c r="F34" i="4"/>
  <c r="BA97" i="1" s="1"/>
  <c r="F36" i="4"/>
  <c r="BC97" i="1" s="1"/>
  <c r="J34" i="2"/>
  <c r="AW95" i="1" s="1"/>
  <c r="F37" i="5"/>
  <c r="BD98" i="1" s="1"/>
  <c r="P119" i="3" l="1"/>
  <c r="AU96" i="1"/>
  <c r="R119" i="2"/>
  <c r="J121" i="2"/>
  <c r="J98" i="2"/>
  <c r="BK120" i="3"/>
  <c r="J120" i="3"/>
  <c r="J97" i="3" s="1"/>
  <c r="BK119" i="2"/>
  <c r="J119" i="2"/>
  <c r="BK117" i="5"/>
  <c r="J117" i="5" s="1"/>
  <c r="J96" i="5" s="1"/>
  <c r="J121" i="4"/>
  <c r="J98" i="4"/>
  <c r="BK119" i="4"/>
  <c r="J119" i="4"/>
  <c r="J30" i="4" s="1"/>
  <c r="AG97" i="1" s="1"/>
  <c r="AU94" i="1"/>
  <c r="J30" i="2"/>
  <c r="AG95" i="1" s="1"/>
  <c r="BC94" i="1"/>
  <c r="AY94" i="1"/>
  <c r="BB94" i="1"/>
  <c r="AX94" i="1" s="1"/>
  <c r="F33" i="5"/>
  <c r="AZ98" i="1"/>
  <c r="BA94" i="1"/>
  <c r="W30" i="1" s="1"/>
  <c r="J33" i="3"/>
  <c r="AV96" i="1"/>
  <c r="AT96" i="1"/>
  <c r="F33" i="4"/>
  <c r="AZ97" i="1"/>
  <c r="J33" i="5"/>
  <c r="AV98" i="1"/>
  <c r="AT98" i="1"/>
  <c r="BD94" i="1"/>
  <c r="W33" i="1" s="1"/>
  <c r="J33" i="4"/>
  <c r="AV97" i="1"/>
  <c r="AT97" i="1"/>
  <c r="F33" i="3"/>
  <c r="AZ96" i="1"/>
  <c r="F33" i="2"/>
  <c r="AZ95" i="1"/>
  <c r="J33" i="2"/>
  <c r="AV95" i="1"/>
  <c r="AT95" i="1"/>
  <c r="J39" i="2" l="1"/>
  <c r="J39" i="4"/>
  <c r="J96" i="2"/>
  <c r="J96" i="4"/>
  <c r="BK119" i="3"/>
  <c r="J119" i="3"/>
  <c r="J96" i="3"/>
  <c r="AN95" i="1"/>
  <c r="AN97" i="1"/>
  <c r="AZ94" i="1"/>
  <c r="W29" i="1"/>
  <c r="J30" i="5"/>
  <c r="AG98" i="1"/>
  <c r="AN98" i="1"/>
  <c r="AW94" i="1"/>
  <c r="AK30" i="1" s="1"/>
  <c r="W31" i="1"/>
  <c r="W32" i="1"/>
  <c r="J39" i="5" l="1"/>
  <c r="AV94" i="1"/>
  <c r="AK29" i="1"/>
  <c r="J30" i="3"/>
  <c r="AG96" i="1"/>
  <c r="AN96" i="1"/>
  <c r="J39" i="3" l="1"/>
  <c r="AT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<sst xmlns="http://schemas.openxmlformats.org/spreadsheetml/2006/main" count="3398" uniqueCount="603">
  <si>
    <t>Export Komplet</t>
  </si>
  <si>
    <t/>
  </si>
  <si>
    <t>2.0</t>
  </si>
  <si>
    <t>ZAMOK</t>
  </si>
  <si>
    <t>False</t>
  </si>
  <si>
    <t>{591359e7-27fc-44da-b3fd-9d61b2bff23e}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</si>
  <si>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</si>
  <si>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</si>
  <si>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</si>
  <si>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</si>
  <si>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</si>
  <si>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</si>
  <si>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</si>
  <si>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</si>
  <si>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63520179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</si>
  <si>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</si>
  <si>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</si>
  <si>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nástupišť v žst. Krnov</t>
  </si>
  <si>
    <t>KSO:</t>
  </si>
  <si>
    <t>CC-CZ:</t>
  </si>
  <si>
    <t>Místo:</t>
  </si>
  <si>
    <t>PS Krnov</t>
  </si>
  <si>
    <t>Datum:</t>
  </si>
  <si>
    <t>17. 6. 2020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</si>
  <si>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</si>
  <si>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</si>
  <si>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</si>
  <si>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</si>
  <si>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</si>
  <si>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</si>
  <si>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</si>
  <si>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</si>
  <si>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</si>
  <si>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</si>
  <si>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</si>
  <si>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</si>
  <si>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</si>
  <si>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</si>
  <si>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</si>
  <si>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</si>
  <si>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</si>
  <si>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</si>
  <si>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</si>
  <si>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</si>
  <si>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</si>
  <si>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</si>
  <si>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</si>
  <si>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</si>
  <si>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</si>
  <si>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</si>
  <si>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</si>
  <si>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</si>
  <si>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</si>
  <si>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</si>
  <si>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</si>
  <si>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</si>
  <si>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</si>
  <si>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</si>
  <si>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</si>
  <si>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</si>
  <si>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</si>
  <si>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</si>
  <si>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</si>
  <si>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</si>
  <si>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</si>
  <si>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</si>
  <si>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</si>
  <si>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</si>
  <si>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</si>
  <si>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</si>
  <si>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</si>
  <si>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</si>
  <si>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</si>
  <si>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</si>
  <si>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</si>
  <si>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</si>
  <si>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</si>
  <si>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</si>
  <si>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</si>
  <si>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</si>
  <si>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</si>
  <si>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</si>
  <si>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</si>
  <si>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</si>
  <si>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</si>
  <si>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{b19f7523-ac0b-4b10-8808-ff31108ad89b}</t>
  </si>
  <si>
    <t>2</t>
  </si>
  <si>
    <t>SO 02</t>
  </si>
  <si>
    <t>Přechodové a přístupové plochy</t>
  </si>
  <si>
    <t>{6ec46dd7-6e0b-4d77-9c52-87f5304cd0d1}</t>
  </si>
  <si>
    <t>SO 03</t>
  </si>
  <si>
    <t>Železniční svršek</t>
  </si>
  <si>
    <t>{554c1a77-bb87-4c60-bebf-17881f103139}</t>
  </si>
  <si>
    <t>VON</t>
  </si>
  <si>
    <t>{2a74baac-0d10-41ca-82b4-e8d482aeed20}</t>
  </si>
  <si>
    <t>KRYCÍ LIST SOUPISU PRACÍ</t>
  </si>
  <si>
    <t>Objekt:</t>
  </si>
  <si>
    <t>SO 01 - Oprava nástupišť v žst. Krnov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</si>
  <si>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</si>
  <si>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</si>
  <si>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</si>
  <si>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</si>
  <si>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</si>
  <si>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</si>
  <si>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</si>
  <si>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</si>
  <si>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</si>
  <si>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</si>
  <si>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</si>
  <si>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</si>
  <si>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</si>
  <si>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</si>
  <si>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</si>
  <si>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</si>
  <si>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</si>
  <si>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</si>
  <si>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</si>
  <si>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</si>
  <si>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</si>
  <si>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</si>
  <si>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</si>
  <si>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</si>
  <si>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</si>
  <si>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</si>
  <si>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</si>
  <si>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5914120070</t>
  </si>
  <si>
    <t>Demontáž nástupiště úrovňového Sudop K (KD,KS) 150</t>
  </si>
  <si>
    <t>m</t>
  </si>
  <si>
    <t>Sborník UOŽI 01 2020</t>
  </si>
  <si>
    <t>4</t>
  </si>
  <si>
    <t>-1161804326</t>
  </si>
  <si>
    <t>PP</t>
  </si>
  <si>
    <t>Demontáž nástupiště úrovňového Sudop K (KD,KS) 150. Poznámka: 1. V cenách jsou započteny náklady na snesení dílů i zásypu a jejich uložení na plochu nebo naložení na dopravní prostředek a uložení na úložišti.</t>
  </si>
  <si>
    <t>VV</t>
  </si>
  <si>
    <t>175,00+175,00+145,00+145,00+47,00</t>
  </si>
  <si>
    <t>5914120040</t>
  </si>
  <si>
    <t>Demontáž nástupiště úrovňového Tischer oboustranného včetně podložek</t>
  </si>
  <si>
    <t>-1310867971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</si>
  <si>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</si>
  <si>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111,00*2</t>
  </si>
  <si>
    <t>3</t>
  </si>
  <si>
    <t>5913280035</t>
  </si>
  <si>
    <t>Demontáž dílů komunikace ze zámkové dlažby uložení v podsypu</t>
  </si>
  <si>
    <t>m2</t>
  </si>
  <si>
    <t>-389175251</t>
  </si>
  <si>
    <t>Demontáž dílů komunikace ze zámkové dlažby uložení v podsypu. Poznámka: 1. V cenách jsou započteny náklady na odstranění dlažby nebo obrubníku a naložení na dopravní prostředek.</t>
  </si>
  <si>
    <t>(0,85*145,00)+(0,24*6,00)+(0,15*170,00)</t>
  </si>
  <si>
    <t>(0,85*116,00)+(0,95*116,00)</t>
  </si>
  <si>
    <t>Součet</t>
  </si>
  <si>
    <t>5915005030</t>
  </si>
  <si>
    <t>Hloubení rýh nebo jam na železničním spodku III. třídy</t>
  </si>
  <si>
    <t>m3</t>
  </si>
  <si>
    <t>2036541772</t>
  </si>
  <si>
    <t>Hloubení rýh nebo jam na železničním spodku III. třídy. Poznámka: 1. V cenách jsou započteny náklady na hloubení a uložení výzisku na terén nebo naložení na dopravní prostředek a uložení na úložišti.</t>
  </si>
  <si>
    <t>(781,00+547,00)*1,10+(170,00+175,00)*0,63</t>
  </si>
  <si>
    <t>47,00*1,80</t>
  </si>
  <si>
    <t>5915020010</t>
  </si>
  <si>
    <t>Povrchová úprava plochy železničního spodku</t>
  </si>
  <si>
    <t>-1471557797</t>
  </si>
  <si>
    <t>Povrchová úprava plochy železničního spodku. Poznámka: 1. V cenách jsou započteny náklady na urovnání a úpravu ploch nebo skládek výzisku kameniva a zeminy s jejich případnou rekultivací.</t>
  </si>
  <si>
    <t>698,40*1,20+448,00*0,65</t>
  </si>
  <si>
    <t>6</t>
  </si>
  <si>
    <t>R1</t>
  </si>
  <si>
    <t>Zřízení podkladní vrstvy z betonu prostého tloušťky do 10 cm</t>
  </si>
  <si>
    <t>-1657344266</t>
  </si>
  <si>
    <t>7</t>
  </si>
  <si>
    <t>M</t>
  </si>
  <si>
    <t>5964161000</t>
  </si>
  <si>
    <t>Beton lehce zhutnitelný C 12/15;X0 F5 2 080 2 517</t>
  </si>
  <si>
    <t>8</t>
  </si>
  <si>
    <t>703785322</t>
  </si>
  <si>
    <t>698,40*1,20*0,10</t>
  </si>
  <si>
    <t>448,00*0,65*0,10</t>
  </si>
  <si>
    <t>R2</t>
  </si>
  <si>
    <t xml:space="preserve">Montáž nástupištního prefabrikátu </t>
  </si>
  <si>
    <t>kus</t>
  </si>
  <si>
    <t>-322913853</t>
  </si>
  <si>
    <t>Montáž nástupištního prefabrikátu L</t>
  </si>
  <si>
    <t>9</t>
  </si>
  <si>
    <t>5964147130</t>
  </si>
  <si>
    <t>Nástupištní díly hrana H 130 základní 199,5 cm</t>
  </si>
  <si>
    <t>3207366</t>
  </si>
  <si>
    <t>Nástupištní díly hrana H 130 základní</t>
  </si>
  <si>
    <t>P</t>
  </si>
  <si>
    <t>Poznámka k položce:_x000D_
Nástupištní díly hrana H 130 základní 199,5 cm</t>
  </si>
  <si>
    <t>162+168</t>
  </si>
  <si>
    <t>10</t>
  </si>
  <si>
    <t>596414713 R1</t>
  </si>
  <si>
    <t>Nástupištní díly blok rohový díl H/L levý AZZ 171-19 99,5 106 130</t>
  </si>
  <si>
    <t>-190416352</t>
  </si>
  <si>
    <t>11</t>
  </si>
  <si>
    <t>596414713 R2</t>
  </si>
  <si>
    <t>Nástupištní díly blok rohový díl H/L pravý AZZ 172-19 99,5 106 130</t>
  </si>
  <si>
    <t>1715812567</t>
  </si>
  <si>
    <t>12</t>
  </si>
  <si>
    <t>5964147175</t>
  </si>
  <si>
    <t>Nástupištní díly blok s odstupňovanou výškou AZZ 100-19 199 100 130/18 - levý</t>
  </si>
  <si>
    <t>-1001386350</t>
  </si>
  <si>
    <t>13</t>
  </si>
  <si>
    <t>5964147210</t>
  </si>
  <si>
    <t xml:space="preserve">Nástupištní díly blok s odstupňovanou výškou AZZ 107-19 199 100 130/18 - pravý </t>
  </si>
  <si>
    <t>-831170763</t>
  </si>
  <si>
    <t>14</t>
  </si>
  <si>
    <t>5964147180</t>
  </si>
  <si>
    <t>Nástupištní díly blok s odstupňovanou výškou AZZ 101-19 199 100 114/18 - levý</t>
  </si>
  <si>
    <t>-1633757179</t>
  </si>
  <si>
    <t>5964147215</t>
  </si>
  <si>
    <t>Nástupištní díly blok s odstupňovanou výškou AZZ 108-19 199 100 114/18 - pravý</t>
  </si>
  <si>
    <t>-1496652193</t>
  </si>
  <si>
    <t>16</t>
  </si>
  <si>
    <t>5964147185</t>
  </si>
  <si>
    <t>Nástupištní díly blok s odstupňovanou výškou AZZ 102-19 199 100 98/18 - levý</t>
  </si>
  <si>
    <t>-2100204046</t>
  </si>
  <si>
    <t>17</t>
  </si>
  <si>
    <t>5964147220</t>
  </si>
  <si>
    <t>Nástupištní díly blok s odstupňovanou výškou AZZ 109-19 199 100 98/18 - pravý</t>
  </si>
  <si>
    <t>1854612769</t>
  </si>
  <si>
    <t>18</t>
  </si>
  <si>
    <t>R3</t>
  </si>
  <si>
    <t>Montáž nástupištního prefabrikátu L - 550 x 630 mm</t>
  </si>
  <si>
    <t>-1031636842</t>
  </si>
  <si>
    <t>Montáž nástupištního prefabrikátu 550 x 630 mm</t>
  </si>
  <si>
    <t>224+224</t>
  </si>
  <si>
    <t>19</t>
  </si>
  <si>
    <t>5964147300</t>
  </si>
  <si>
    <t>Nástupištní díly blok L-nástupištní prefabrikát UB4 v=63 cm</t>
  </si>
  <si>
    <t>-1412466517</t>
  </si>
  <si>
    <t>20</t>
  </si>
  <si>
    <t>5914125020</t>
  </si>
  <si>
    <t>Montáž nástupištních desek Sudop K (KD,KS) 145Z</t>
  </si>
  <si>
    <t>-913090467</t>
  </si>
  <si>
    <t>Montáž nástupištních desek Sudop K (KD,KS) 145Z. Poznámka: 1. V cenách jsou započteny náklady na manipulaci a montáž desek podle vzorového listu. 2. V cenách nejsou obsaženy náklady na dodávku materiálu.</t>
  </si>
  <si>
    <t>5964147030</t>
  </si>
  <si>
    <t>Nástupištní díly konzolová deska KTD 145 Z</t>
  </si>
  <si>
    <t>2027833327</t>
  </si>
  <si>
    <t>22</t>
  </si>
  <si>
    <t>R4    279113154</t>
  </si>
  <si>
    <t>Základová zeď tl do 300 mm z tvárnic ztraceného bednění včetně výplně z betonu tř. C 25/30</t>
  </si>
  <si>
    <t>-688472981</t>
  </si>
  <si>
    <t>Základové zdi z tvárnic ztraceného bednění včetně výplně z betonu  bez zvláštních nároků na vliv prostředí třídy C 25/30, tloušťky zdiva přes 250 do 300 mm</t>
  </si>
  <si>
    <t>Poznámka k položce:_x000D_
včetně materiálu</t>
  </si>
  <si>
    <t>0,90+0,90+0,60+0,60</t>
  </si>
  <si>
    <t>2,40+2,40</t>
  </si>
  <si>
    <t>23</t>
  </si>
  <si>
    <t>R5    279361221</t>
  </si>
  <si>
    <t xml:space="preserve">Výztuž základových zdí nosných betonářskou ocelí </t>
  </si>
  <si>
    <t>t</t>
  </si>
  <si>
    <t>624032150</t>
  </si>
  <si>
    <t xml:space="preserve">Výztuž základových zdí nosných  svislých nebo odkloněných od svislice, rovinných nebo oblých, deskových nebo žebrových, včetně výztuže jejich žeber z betonářské oceli </t>
  </si>
  <si>
    <t>24</t>
  </si>
  <si>
    <t>5915007020</t>
  </si>
  <si>
    <t>Zásyp jam nebo rýh sypaninou na železničním spodku se zhutněním</t>
  </si>
  <si>
    <t>263670853</t>
  </si>
  <si>
    <t>Zásyp jam nebo rýh sypaninou na železničním spodku se zhutněním. Poznámka: 1. Ceny zásypu jam a rýh se zhutněním jsou určeny pro jakoukoliv míru zhutnění.</t>
  </si>
  <si>
    <t xml:space="preserve">2,55*(164+170) </t>
  </si>
  <si>
    <t>6,00*(1,94+1,84)</t>
  </si>
  <si>
    <t>0,45*(112+112)</t>
  </si>
  <si>
    <t>2,60*(1,20+1,20)</t>
  </si>
  <si>
    <t>0,57*(2,50+2,40)</t>
  </si>
  <si>
    <t>0,25*(0,75+0,75)</t>
  </si>
  <si>
    <t>25</t>
  </si>
  <si>
    <t>1914694595</t>
  </si>
  <si>
    <t>165,60+99,36+1,32+683,10+23,20</t>
  </si>
  <si>
    <t>26</t>
  </si>
  <si>
    <t>5913285035</t>
  </si>
  <si>
    <t>Montáž dílů komunikace ze zámkové dlažby uložení v podsypu</t>
  </si>
  <si>
    <t>-1063647215</t>
  </si>
  <si>
    <t>Montáž dílů komunikace ze zámkové dlažby uložení v podsypu. Poznámka: 1. V cenách jsou započteny náklady na osazení dlažby nebo obrubníku. 2. V cenách nejsou obsaženy náklady na dodávku materiálu.</t>
  </si>
  <si>
    <t>343,70+339,40+12,00+11,20+0,68+0,64</t>
  </si>
  <si>
    <t>27</t>
  </si>
  <si>
    <t>5964151005</t>
  </si>
  <si>
    <t>Dlažba zámková hladká kostka</t>
  </si>
  <si>
    <t>-1417056689</t>
  </si>
  <si>
    <t>343,70+339,40</t>
  </si>
  <si>
    <t>28</t>
  </si>
  <si>
    <t>5964151000</t>
  </si>
  <si>
    <t>Dlažba zámková hladká cihla</t>
  </si>
  <si>
    <t>-1953916548</t>
  </si>
  <si>
    <t>12,00+11,20</t>
  </si>
  <si>
    <t>29</t>
  </si>
  <si>
    <t>5964151025</t>
  </si>
  <si>
    <t>Dlažba zámková pro nevidomé cihla</t>
  </si>
  <si>
    <t>397991585</t>
  </si>
  <si>
    <t>0,68+0,64</t>
  </si>
  <si>
    <t>30</t>
  </si>
  <si>
    <t>5913285025</t>
  </si>
  <si>
    <t>Montáž dílů komunikace z betonových dlaždic uložení v podsypu</t>
  </si>
  <si>
    <t>516896498</t>
  </si>
  <si>
    <t>Montáž dílů komunikace z betonových dlaždic uložení v podsypu. Poznámka: 1. V cenách jsou započteny náklady na osazení dlažby nebo obrubníku. 2. V cenách nejsou obsaženy náklady na dodávku materiálu.</t>
  </si>
  <si>
    <t>(325,20+337,20)*0,25+(325,20+337,20)*0,15</t>
  </si>
  <si>
    <t>31</t>
  </si>
  <si>
    <t>R.4 M</t>
  </si>
  <si>
    <t>Dlaždice COMCON VL 250x400x50mm - tmavošedá</t>
  </si>
  <si>
    <t>-9732651</t>
  </si>
  <si>
    <t>813*(0,25*0,40)+843*(0,25*0,40)</t>
  </si>
  <si>
    <t>32</t>
  </si>
  <si>
    <t>R.5 M</t>
  </si>
  <si>
    <t>Dlaždice COMCON VL 150x400x50mm - žlutá</t>
  </si>
  <si>
    <t>-211681037</t>
  </si>
  <si>
    <t>813*(0,15*0,40)+843*(0,15*0,40)</t>
  </si>
  <si>
    <t>33</t>
  </si>
  <si>
    <t>5955101020</t>
  </si>
  <si>
    <t>Kamenivo drcené štěrkodrť frakce 0/32</t>
  </si>
  <si>
    <t>-1604159860</t>
  </si>
  <si>
    <t>198,087*1,80</t>
  </si>
  <si>
    <t>34</t>
  </si>
  <si>
    <t>5955101025</t>
  </si>
  <si>
    <t>Kamenivo drcené drť frakce 4/8</t>
  </si>
  <si>
    <t>-1924021943</t>
  </si>
  <si>
    <t>29,713*1,60</t>
  </si>
  <si>
    <t>35</t>
  </si>
  <si>
    <t>5913440030</t>
  </si>
  <si>
    <t>Nátěr vizuálně kontrastního pruhu nástupiště šíře do 150 mm</t>
  </si>
  <si>
    <t>1785498497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</si>
  <si>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</si>
  <si>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Poznámka k položce:_x000D_
Metr pruhu=m</t>
  </si>
  <si>
    <t>2,60+2,50</t>
  </si>
  <si>
    <t>36</t>
  </si>
  <si>
    <t>R.1 M</t>
  </si>
  <si>
    <t>Signocryl barva žlutá na vodorovné značení</t>
  </si>
  <si>
    <t>kg</t>
  </si>
  <si>
    <t>-966222945</t>
  </si>
  <si>
    <t>37</t>
  </si>
  <si>
    <t>R.2 M</t>
  </si>
  <si>
    <t>Balotina T18 posyp pro vodorovné značení</t>
  </si>
  <si>
    <t>-546739059</t>
  </si>
  <si>
    <t>38</t>
  </si>
  <si>
    <t>R6</t>
  </si>
  <si>
    <t>Montáž zábradlí ocelového zabetonovaného</t>
  </si>
  <si>
    <t>357285298</t>
  </si>
  <si>
    <t>Poznámka k položce:_x000D_
1.Zábradlí je kotveno po 1,675 m._x000D_
2.V ceně jsou započteny náklady na vykopání jamek pro sloupky s odhozením výkopku na hromadu nebo naložení na dopravní prostředek i náklady na betonový základ.</t>
  </si>
  <si>
    <t>7,54*4</t>
  </si>
  <si>
    <t>39</t>
  </si>
  <si>
    <t>R.3 M</t>
  </si>
  <si>
    <t xml:space="preserve">Zábradlí ocelové </t>
  </si>
  <si>
    <t>441680737</t>
  </si>
  <si>
    <t>Zábradlí ocelové</t>
  </si>
  <si>
    <t>40</t>
  </si>
  <si>
    <t>5912045R</t>
  </si>
  <si>
    <t>Montáž návěstidla včetně sloupku a patky "Průchod zakazán"</t>
  </si>
  <si>
    <t>-1427543345</t>
  </si>
  <si>
    <t>Montáž návěstidla včetně sloupku a patky "Průchod zakazán" Poznámka: 1. V cenách jsou započteny náklady na zemní práce, montáž patky, sloupku a návěstidla, úpravu a rozprostření zeminy na terén.2. V cenách nejsou obsaženy náklady na dodávku materiálu.</t>
  </si>
  <si>
    <t>41</t>
  </si>
  <si>
    <t>59621R</t>
  </si>
  <si>
    <t>Návěstidlo Průchod zakázán</t>
  </si>
  <si>
    <t>450515292</t>
  </si>
  <si>
    <t>42</t>
  </si>
  <si>
    <t>5962114000</t>
  </si>
  <si>
    <t>Výstroj sloupku objímka 50 až 100 mm kompletní</t>
  </si>
  <si>
    <t>1973530103</t>
  </si>
  <si>
    <t>43</t>
  </si>
  <si>
    <t>5962114015</t>
  </si>
  <si>
    <t>Výstroj sloupku víčko plast 70 mm</t>
  </si>
  <si>
    <t>-1877167140</t>
  </si>
  <si>
    <t>44</t>
  </si>
  <si>
    <t>5962113000</t>
  </si>
  <si>
    <t>Sloupek ocelový pozinkovaný 70 mm</t>
  </si>
  <si>
    <t>-603207938</t>
  </si>
  <si>
    <t>8*3,00</t>
  </si>
  <si>
    <t>45</t>
  </si>
  <si>
    <t>5962114025</t>
  </si>
  <si>
    <t>Výstroj sloupku patka hliníková kompletní (4 otvory)</t>
  </si>
  <si>
    <t>1963452312</t>
  </si>
  <si>
    <t>46</t>
  </si>
  <si>
    <t>5964161010</t>
  </si>
  <si>
    <t>Beton lehce zhutnitelný C 20/25;X0 F5 2 285 2 765</t>
  </si>
  <si>
    <t>-1927070915</t>
  </si>
  <si>
    <t>8*0,059</t>
  </si>
  <si>
    <t>47</t>
  </si>
  <si>
    <t>5912065020</t>
  </si>
  <si>
    <t>Montáž zajišťovací značky samostatné hřeb</t>
  </si>
  <si>
    <t>1232522987</t>
  </si>
  <si>
    <t>Montáž zajišťovací značky samostatné hřeb. Poznámka: 1. V cenách jsou započteny náklady na montáž součástí značky včetně zemních prací a úpravy terénu. 2. V cenách nejsou obsaženy náklady na dodávku materiálu.</t>
  </si>
  <si>
    <t>48</t>
  </si>
  <si>
    <t>5962119015</t>
  </si>
  <si>
    <t>Zajištění PPK hřebová litinová značka</t>
  </si>
  <si>
    <t>1824172859</t>
  </si>
  <si>
    <t>OST</t>
  </si>
  <si>
    <t>Ostatní</t>
  </si>
  <si>
    <t>49</t>
  </si>
  <si>
    <t>9902900100</t>
  </si>
  <si>
    <t>Naložení sypanin, drobného kusového materiálu, suti</t>
  </si>
  <si>
    <t>512</t>
  </si>
  <si>
    <t>-1387299469</t>
  </si>
  <si>
    <t>Naložení sypanin, drobného kusového materiálu, suti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</si>
  <si>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(1762,750-984,588)*2,00"zemina</t>
  </si>
  <si>
    <t>50</t>
  </si>
  <si>
    <t>9909000100</t>
  </si>
  <si>
    <t>Poplatek za uložení suti nebo hmot na oficiální skládku</t>
  </si>
  <si>
    <t>163277561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</si>
  <si>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</si>
  <si>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51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</si>
  <si>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</si>
  <si>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</si>
  <si>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1324989178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</si>
  <si>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</si>
  <si>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1556,324"zemina - odpad</t>
  </si>
  <si>
    <t>52</t>
  </si>
  <si>
    <t>9909000500</t>
  </si>
  <si>
    <t>Poplatek uložení odpadu betonových prefabrikátů</t>
  </si>
  <si>
    <t>-1641889806</t>
  </si>
  <si>
    <t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</si>
  <si>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28,200"výplňové desky D3</t>
  </si>
  <si>
    <t>53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</si>
  <si>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</si>
  <si>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</t>
  </si>
  <si>
    <t>428916175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</si>
  <si>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</si>
  <si>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28,200"výplňové desky D3 - odpad</t>
  </si>
  <si>
    <t>54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</si>
  <si>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</si>
  <si>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</si>
  <si>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45362417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</si>
  <si>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</si>
  <si>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543,243"nástupištní díly - užité</t>
  </si>
  <si>
    <t>55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</si>
  <si>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</si>
  <si>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</si>
  <si>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-127233917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</si>
  <si>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</si>
  <si>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52,054"zámková dlažba - užitá</t>
  </si>
  <si>
    <t>56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</si>
  <si>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</si>
  <si>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</si>
  <si>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628685197</t>
  </si>
  <si>
    <t>Doprava jednosměrná (např. nakupovaného materiálu)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</si>
  <si>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574,916"nástupištní hrana H, konzolová deska KTD 145Z</t>
  </si>
  <si>
    <t>57</t>
  </si>
  <si>
    <t>9902401100</t>
  </si>
  <si>
    <t>Doprava jednosměrná (např. nakupovaného materiálu) mechanizací o nosnosti přes 3,5 t objemnějšího kusového materiálu (prefabrikátů, stožárů, výhybek, rozvaděčů, vybouraných hmot atd.) do 300 km</t>
  </si>
  <si>
    <t>-938590790</t>
  </si>
  <si>
    <t>Doprava jednosměrná (např. nakupovaného materiálu) mechanizací o nosnosti přes 3,5 t objemnějšího kusového materiálu (prefabrikátů, stožárů, výhybek, rozvaděčů, vybouraných hmot atd.) do 300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</si>
  <si>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134,400"nástupištní blok L</t>
  </si>
  <si>
    <t>58</t>
  </si>
  <si>
    <t>-309373936</t>
  </si>
  <si>
    <t>29,146"nástupištní dlaždice VL</t>
  </si>
  <si>
    <t>59</t>
  </si>
  <si>
    <t>9902300400</t>
  </si>
  <si>
    <t>Doprava jednosměrná (např. nakupovaného materiálu) mechanizací o nosnosti přes 3,5 t sypanin (kameniva, písku, suti, dlažebních kostek, atd.) do 40 km</t>
  </si>
  <si>
    <t>685918835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</si>
  <si>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</si>
  <si>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404,098"štěrkodrť, drť</t>
  </si>
  <si>
    <t>60</t>
  </si>
  <si>
    <t>9902300300</t>
  </si>
  <si>
    <t>Doprava jednosměrná (např. nakupovaného materiálu) mechanizací o nosnosti přes 3,5 t sypanin (kameniva, písku, suti, dlažebních kostek, atd.) do 30 km</t>
  </si>
  <si>
    <t>1705602147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</si>
  <si>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</si>
  <si>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102,605+253,428+0,205+5,609+0,152"zámková dlažba, beton, zábradlí, ztracené bednění, návěstidla</t>
  </si>
  <si>
    <t>61</t>
  </si>
  <si>
    <t>9903200100</t>
  </si>
  <si>
    <t>Přeprava mechanizace na místo prováděných prací o hmotnosti přes 12 t přes 50 do 100 km</t>
  </si>
  <si>
    <t>172453855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</si>
  <si>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</si>
  <si>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3"2xdvoucestné rypadlo, jeřáb</t>
  </si>
  <si>
    <t>SO 02 - Přechodové a přístupové plochy</t>
  </si>
  <si>
    <t>5913035010</t>
  </si>
  <si>
    <t>Demontáž celopryžové přejezdové konstrukce málo zatížené v koleji část vnější a vnitřní bez závěrných zídek</t>
  </si>
  <si>
    <t>1481798779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</si>
  <si>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</si>
  <si>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3*4,50+1*3,60</t>
  </si>
  <si>
    <t>674376245</t>
  </si>
  <si>
    <t>8,00+21,00+19,00+10,00+8,50</t>
  </si>
  <si>
    <t>5915010020</t>
  </si>
  <si>
    <t>Těžení zeminy nebo horniny železničního spodku II. třídy</t>
  </si>
  <si>
    <t>303147794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</si>
  <si>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</si>
  <si>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(8,00+21,00+19,00+10,00+8,50)*0,09</t>
  </si>
  <si>
    <t>(8,00+21,00+19,00+10,00+8,50)*0,15</t>
  </si>
  <si>
    <t>5913280210</t>
  </si>
  <si>
    <t>Demontáž dílů komunikace obrubníku uložení v betonu</t>
  </si>
  <si>
    <t>610282427</t>
  </si>
  <si>
    <t>Demontáž dílů komunikace obrubníku uložení v betonu. Poznámka: 1. V cenách jsou započteny náklady na odstranění dlažby nebo obrubníku a naložení na dopravní prostředek.</t>
  </si>
  <si>
    <t>5913040010</t>
  </si>
  <si>
    <t>Montáž celopryžové přejezdové konstrukce málo zatížené v koleji část vnější a vnitřní bez závěrných zídek</t>
  </si>
  <si>
    <t>-1559431225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</si>
  <si>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</si>
  <si>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4,50*4</t>
  </si>
  <si>
    <t>5963101010</t>
  </si>
  <si>
    <t>Přejezd celopryžový pro staniční komunikace</t>
  </si>
  <si>
    <t>-1940965135</t>
  </si>
  <si>
    <t>5913285210</t>
  </si>
  <si>
    <t>Montáž dílů komunikace obrubníku uložení v betonu</t>
  </si>
  <si>
    <t>1666984685</t>
  </si>
  <si>
    <t>Montáž dílů komunikace obrubníku uložení v betonu. Poznámka: 1. V cenách jsou započteny náklady na osazení dlažby nebo obrubníku. 2. V cenách nejsou obsaženy náklady na dodávku materiálu.</t>
  </si>
  <si>
    <t>36,00+33,00</t>
  </si>
  <si>
    <t>5964159005</t>
  </si>
  <si>
    <t>Obrubník chodníkový</t>
  </si>
  <si>
    <t>-17679355</t>
  </si>
  <si>
    <t>5964159000</t>
  </si>
  <si>
    <t>Obrubník přímý</t>
  </si>
  <si>
    <t>183914891</t>
  </si>
  <si>
    <t>-2143510084</t>
  </si>
  <si>
    <t>69,00*0,040</t>
  </si>
  <si>
    <t>-502857623</t>
  </si>
  <si>
    <t>42,60+9,28</t>
  </si>
  <si>
    <t>-26738538</t>
  </si>
  <si>
    <t>776309075</t>
  </si>
  <si>
    <t>42,60*1,05</t>
  </si>
  <si>
    <t>-808384921</t>
  </si>
  <si>
    <t>9,28*1,05</t>
  </si>
  <si>
    <t>-47827263</t>
  </si>
  <si>
    <t>(51,88*0,15)*1,80</t>
  </si>
  <si>
    <t>-518039173</t>
  </si>
  <si>
    <t>(51,88*0,03)*1,60</t>
  </si>
  <si>
    <t>591320 R</t>
  </si>
  <si>
    <t>Montáž a demontáž provizorní dřevěné konstrukce přechodu pro pěší</t>
  </si>
  <si>
    <t>827803548</t>
  </si>
  <si>
    <t>3,00*18,00</t>
  </si>
  <si>
    <t>5963131000</t>
  </si>
  <si>
    <t>Přechod pro pěší dřevěný z fošen</t>
  </si>
  <si>
    <t>-258049325</t>
  </si>
  <si>
    <t>-1501956085</t>
  </si>
  <si>
    <t>15,960"zemina</t>
  </si>
  <si>
    <t>1531497201</t>
  </si>
  <si>
    <t>2,360+3,840"obrubníky, beton</t>
  </si>
  <si>
    <t>-1583582290</t>
  </si>
  <si>
    <t>15,960+6,200"zemina, obrubníky, beton - odpad</t>
  </si>
  <si>
    <t>2094933339</t>
  </si>
  <si>
    <t>6,800+9,643"přejezdová konstrukce, zámková dlažba - užitá</t>
  </si>
  <si>
    <t>-926327810</t>
  </si>
  <si>
    <t>7,200"přejezdové konstrukce</t>
  </si>
  <si>
    <t>488089947</t>
  </si>
  <si>
    <t>5,184+6,166+7,899"obrubníky, beton, zámková dlažba</t>
  </si>
  <si>
    <t>-388622225</t>
  </si>
  <si>
    <t>14,008+2,490"drť, štěrkodrť</t>
  </si>
  <si>
    <t>SO 03 - Železniční svršek</t>
  </si>
  <si>
    <t>5909032010</t>
  </si>
  <si>
    <t>Přesná úprava GPK koleje směrové a výškové uspořádání pražce dřevěné nebo ocelové</t>
  </si>
  <si>
    <t>km</t>
  </si>
  <si>
    <t>-626845368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</si>
  <si>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</si>
  <si>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0,030+0,020+0,354+0,032+0,164</t>
  </si>
  <si>
    <t>5909032020</t>
  </si>
  <si>
    <t>Přesná úprava GPK koleje směrové a výškové uspořádání pražce betonové</t>
  </si>
  <si>
    <t>-1187425600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</si>
  <si>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</si>
  <si>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0,629+0,575+0,274+0,508</t>
  </si>
  <si>
    <t>5905105030</t>
  </si>
  <si>
    <t>Doplnění KL kamenivem souvisle strojně v koleji</t>
  </si>
  <si>
    <t>-594185745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</si>
  <si>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</si>
  <si>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130,500+97,500+70,000</t>
  </si>
  <si>
    <t>5905025110</t>
  </si>
  <si>
    <t>Doplnění stezky štěrkodrtí souvislé</t>
  </si>
  <si>
    <t>1928027249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</si>
  <si>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</si>
  <si>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137,50*0,05</t>
  </si>
  <si>
    <t>5905023020</t>
  </si>
  <si>
    <t>Úprava povrchu stezky rozprostřením štěrkodrtě přes 3 do 5 cm</t>
  </si>
  <si>
    <t>-674722705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</si>
  <si>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</si>
  <si>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137,50</t>
  </si>
  <si>
    <t>5955101000</t>
  </si>
  <si>
    <t>Kamenivo drcené štěrk frakce 31,5/63 třídy BI</t>
  </si>
  <si>
    <t>981181671</t>
  </si>
  <si>
    <t>298,000*1,70</t>
  </si>
  <si>
    <t>5955101030</t>
  </si>
  <si>
    <t>Kamenivo drcené drť frakce 8/16</t>
  </si>
  <si>
    <t>2048291968</t>
  </si>
  <si>
    <t>6,875*1,60</t>
  </si>
  <si>
    <t>1056513615</t>
  </si>
  <si>
    <t>506,600+11,000"štěrk, drť</t>
  </si>
  <si>
    <t>561074713</t>
  </si>
  <si>
    <t>2"ASP, PUŠL</t>
  </si>
  <si>
    <t>VON - Oprava nástupišť v žst. Krnov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</si>
  <si>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</si>
  <si>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</si>
  <si>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</si>
  <si>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</si>
  <si>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</si>
  <si>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</si>
  <si>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-1522355797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</si>
  <si>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</si>
  <si>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</si>
  <si>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</si>
  <si>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</si>
  <si>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</si>
  <si>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-1164999139</t>
  </si>
  <si>
    <t>022101001</t>
  </si>
  <si>
    <t>Geodetické práce Geodetické práce před opravou</t>
  </si>
  <si>
    <t>752225635</t>
  </si>
  <si>
    <t>022101011</t>
  </si>
  <si>
    <t>Geodetické práce Geodetické práce v průběhu opravy</t>
  </si>
  <si>
    <t xml:space="preserve">km </t>
  </si>
  <si>
    <t>980121058</t>
  </si>
  <si>
    <t>022101021</t>
  </si>
  <si>
    <t>Geodetické práce Geodetické práce po ukončení opravy</t>
  </si>
  <si>
    <t>686519779</t>
  </si>
  <si>
    <t>023112001</t>
  </si>
  <si>
    <t>Projektové práce Technický projekt zajištění PPK bez optimalizace nivelety/osy koleje trať dvoukolejná zaměření ZZ</t>
  </si>
  <si>
    <t>211723066</t>
  </si>
  <si>
    <t>Projektové práce Technický projekt zajištění PPK bez optimalizace nivelety/osy koleje trať dvoukolejná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</si>
  <si>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022111011</t>
  </si>
  <si>
    <t>Geodetické práce Kontrola PPK při směrové a výškové úpravě koleje zaměřením APK trať dvoukolejná</t>
  </si>
  <si>
    <t>1070659015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</si>
  <si>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</si>
  <si>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024101001</t>
  </si>
  <si>
    <t>Inženýrská činnost střežení pracovní skupiny zaměstnanců</t>
  </si>
  <si>
    <t>1441883116</t>
  </si>
  <si>
    <t>033121001</t>
  </si>
  <si>
    <t>Provozní vlivy Rušení prací železničním provozem širá trať nebo dopravny s kolejovým rozvětvením s počtem vlaků za směnu 8,5 hod. do 25</t>
  </si>
  <si>
    <t>991658926</t>
  </si>
  <si>
    <t xml:space="preserve">Poznámka k položce:_x000D_
SO 01 - pol.č. 1-6,8,18,20,22-26,30,35,38,40,47_x000D_
SO 02 - pol.č. 1-5,7,11,12,17_x000D_
SO 02 - pol.č. 1-5_x000D_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</si>
</sst>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1"/>
      <c r="AQ5" s="21"/>
      <c r="AR5" s="19"/>
      <c r="BE5" s="26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1"/>
      <c r="AQ6" s="21"/>
      <c r="AR6" s="19"/>
      <c r="BE6" s="26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9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9"/>
      <c r="BS13" s="16" t="s">
        <v>6</v>
      </c>
    </row>
    <row r="14" spans="1:74" ht="12.75">
      <c r="B14" s="20"/>
      <c r="C14" s="21"/>
      <c r="D14" s="21"/>
      <c r="E14" s="274" t="s">
        <v>31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9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9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9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9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9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9"/>
    </row>
    <row r="23" spans="1:71" s="1" customFormat="1" ht="16.5" customHeight="1">
      <c r="B23" s="20"/>
      <c r="C23" s="21"/>
      <c r="D23" s="21"/>
      <c r="E23" s="276" t="s">
        <v>1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1"/>
      <c r="AP23" s="21"/>
      <c r="AQ23" s="21"/>
      <c r="AR23" s="19"/>
      <c r="BE23" s="26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7">
        <f>ROUND(AG94,2)</f>
        <v>0</v>
      </c>
      <c r="AL26" s="278"/>
      <c r="AM26" s="278"/>
      <c r="AN26" s="278"/>
      <c r="AO26" s="278"/>
      <c r="AP26" s="35"/>
      <c r="AQ26" s="35"/>
      <c r="AR26" s="38"/>
      <c r="BE26" s="26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9" t="s">
        <v>38</v>
      </c>
      <c r="M28" s="279"/>
      <c r="N28" s="279"/>
      <c r="O28" s="279"/>
      <c r="P28" s="279"/>
      <c r="Q28" s="35"/>
      <c r="R28" s="35"/>
      <c r="S28" s="35"/>
      <c r="T28" s="35"/>
      <c r="U28" s="35"/>
      <c r="V28" s="35"/>
      <c r="W28" s="279" t="s">
        <v>39</v>
      </c>
      <c r="X28" s="279"/>
      <c r="Y28" s="279"/>
      <c r="Z28" s="279"/>
      <c r="AA28" s="279"/>
      <c r="AB28" s="279"/>
      <c r="AC28" s="279"/>
      <c r="AD28" s="279"/>
      <c r="AE28" s="279"/>
      <c r="AF28" s="35"/>
      <c r="AG28" s="35"/>
      <c r="AH28" s="35"/>
      <c r="AI28" s="35"/>
      <c r="AJ28" s="35"/>
      <c r="AK28" s="279" t="s">
        <v>40</v>
      </c>
      <c r="AL28" s="279"/>
      <c r="AM28" s="279"/>
      <c r="AN28" s="279"/>
      <c r="AO28" s="279"/>
      <c r="AP28" s="35"/>
      <c r="AQ28" s="35"/>
      <c r="AR28" s="38"/>
      <c r="BE28" s="26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3">
        <v>0.21</v>
      </c>
      <c r="M29" s="262"/>
      <c r="N29" s="262"/>
      <c r="O29" s="262"/>
      <c r="P29" s="262"/>
      <c r="Q29" s="40"/>
      <c r="R29" s="40"/>
      <c r="S29" s="40"/>
      <c r="T29" s="40"/>
      <c r="U29" s="40"/>
      <c r="V29" s="40"/>
      <c r="W29" s="261">
        <f>ROUND(AZ94, 2)</f>
        <v>0</v>
      </c>
      <c r="X29" s="262"/>
      <c r="Y29" s="262"/>
      <c r="Z29" s="262"/>
      <c r="AA29" s="262"/>
      <c r="AB29" s="262"/>
      <c r="AC29" s="262"/>
      <c r="AD29" s="262"/>
      <c r="AE29" s="262"/>
      <c r="AF29" s="40"/>
      <c r="AG29" s="40"/>
      <c r="AH29" s="40"/>
      <c r="AI29" s="40"/>
      <c r="AJ29" s="40"/>
      <c r="AK29" s="261">
        <f>ROUND(AV94, 2)</f>
        <v>0</v>
      </c>
      <c r="AL29" s="262"/>
      <c r="AM29" s="262"/>
      <c r="AN29" s="262"/>
      <c r="AO29" s="262"/>
      <c r="AP29" s="40"/>
      <c r="AQ29" s="40"/>
      <c r="AR29" s="41"/>
      <c r="BE29" s="27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3">
        <v>0.15</v>
      </c>
      <c r="M30" s="262"/>
      <c r="N30" s="262"/>
      <c r="O30" s="262"/>
      <c r="P30" s="262"/>
      <c r="Q30" s="40"/>
      <c r="R30" s="40"/>
      <c r="S30" s="40"/>
      <c r="T30" s="40"/>
      <c r="U30" s="40"/>
      <c r="V30" s="40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40"/>
      <c r="AG30" s="40"/>
      <c r="AH30" s="40"/>
      <c r="AI30" s="40"/>
      <c r="AJ30" s="40"/>
      <c r="AK30" s="261">
        <f>ROUND(AW94, 2)</f>
        <v>0</v>
      </c>
      <c r="AL30" s="262"/>
      <c r="AM30" s="262"/>
      <c r="AN30" s="262"/>
      <c r="AO30" s="262"/>
      <c r="AP30" s="40"/>
      <c r="AQ30" s="40"/>
      <c r="AR30" s="41"/>
      <c r="BE30" s="27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3">
        <v>0.21</v>
      </c>
      <c r="M31" s="262"/>
      <c r="N31" s="262"/>
      <c r="O31" s="262"/>
      <c r="P31" s="262"/>
      <c r="Q31" s="40"/>
      <c r="R31" s="40"/>
      <c r="S31" s="40"/>
      <c r="T31" s="40"/>
      <c r="U31" s="40"/>
      <c r="V31" s="40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40"/>
      <c r="AG31" s="40"/>
      <c r="AH31" s="40"/>
      <c r="AI31" s="40"/>
      <c r="AJ31" s="40"/>
      <c r="AK31" s="261">
        <v>0</v>
      </c>
      <c r="AL31" s="262"/>
      <c r="AM31" s="262"/>
      <c r="AN31" s="262"/>
      <c r="AO31" s="262"/>
      <c r="AP31" s="40"/>
      <c r="AQ31" s="40"/>
      <c r="AR31" s="41"/>
      <c r="BE31" s="27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3">
        <v>0.15</v>
      </c>
      <c r="M32" s="262"/>
      <c r="N32" s="262"/>
      <c r="O32" s="262"/>
      <c r="P32" s="262"/>
      <c r="Q32" s="40"/>
      <c r="R32" s="40"/>
      <c r="S32" s="40"/>
      <c r="T32" s="40"/>
      <c r="U32" s="40"/>
      <c r="V32" s="40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40"/>
      <c r="AG32" s="40"/>
      <c r="AH32" s="40"/>
      <c r="AI32" s="40"/>
      <c r="AJ32" s="40"/>
      <c r="AK32" s="261">
        <v>0</v>
      </c>
      <c r="AL32" s="262"/>
      <c r="AM32" s="262"/>
      <c r="AN32" s="262"/>
      <c r="AO32" s="262"/>
      <c r="AP32" s="40"/>
      <c r="AQ32" s="40"/>
      <c r="AR32" s="41"/>
      <c r="BE32" s="27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3">
        <v>0</v>
      </c>
      <c r="M33" s="262"/>
      <c r="N33" s="262"/>
      <c r="O33" s="262"/>
      <c r="P33" s="262"/>
      <c r="Q33" s="40"/>
      <c r="R33" s="40"/>
      <c r="S33" s="40"/>
      <c r="T33" s="40"/>
      <c r="U33" s="40"/>
      <c r="V33" s="40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40"/>
      <c r="AG33" s="40"/>
      <c r="AH33" s="40"/>
      <c r="AI33" s="40"/>
      <c r="AJ33" s="40"/>
      <c r="AK33" s="261">
        <v>0</v>
      </c>
      <c r="AL33" s="262"/>
      <c r="AM33" s="262"/>
      <c r="AN33" s="262"/>
      <c r="AO33" s="262"/>
      <c r="AP33" s="40"/>
      <c r="AQ33" s="40"/>
      <c r="AR33" s="41"/>
      <c r="BE33" s="27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9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67" t="s">
        <v>49</v>
      </c>
      <c r="Y35" s="265"/>
      <c r="Z35" s="265"/>
      <c r="AA35" s="265"/>
      <c r="AB35" s="265"/>
      <c r="AC35" s="44"/>
      <c r="AD35" s="44"/>
      <c r="AE35" s="44"/>
      <c r="AF35" s="44"/>
      <c r="AG35" s="44"/>
      <c r="AH35" s="44"/>
      <c r="AI35" s="44"/>
      <c r="AJ35" s="44"/>
      <c r="AK35" s="264">
        <f>SUM(AK26:AK33)</f>
        <v>0</v>
      </c>
      <c r="AL35" s="265"/>
      <c r="AM35" s="265"/>
      <c r="AN35" s="265"/>
      <c r="AO35" s="26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63520179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90" t="str">
        <f>K6</f>
        <v>Oprava nástupišť v žst. Krnov</v>
      </c>
      <c r="M85" s="291"/>
      <c r="N85" s="291"/>
      <c r="O85" s="291"/>
      <c r="P85" s="291"/>
      <c r="Q85" s="291"/>
      <c r="R85" s="291"/>
      <c r="S85" s="291"/>
      <c r="T85" s="291"/>
      <c r="U85" s="291"/>
      <c r="V85" s="291"/>
      <c r="W85" s="291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Krnov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92" t="str">
        <f>IF(AN8= "","",AN8)</f>
        <v>17. 6. 2020</v>
      </c>
      <c r="AN87" s="29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93" t="str">
        <f>IF(E17="","",E17)</f>
        <v xml:space="preserve"> </v>
      </c>
      <c r="AN89" s="294"/>
      <c r="AO89" s="294"/>
      <c r="AP89" s="294"/>
      <c r="AQ89" s="35"/>
      <c r="AR89" s="38"/>
      <c r="AS89" s="295" t="s">
        <v>57</v>
      </c>
      <c r="AT89" s="29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93" t="str">
        <f>IF(E20="","",E20)</f>
        <v xml:space="preserve"> </v>
      </c>
      <c r="AN90" s="294"/>
      <c r="AO90" s="294"/>
      <c r="AP90" s="294"/>
      <c r="AQ90" s="35"/>
      <c r="AR90" s="38"/>
      <c r="AS90" s="297"/>
      <c r="AT90" s="29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9"/>
      <c r="AT91" s="30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5" t="s">
        <v>58</v>
      </c>
      <c r="D92" s="286"/>
      <c r="E92" s="286"/>
      <c r="F92" s="286"/>
      <c r="G92" s="286"/>
      <c r="H92" s="72"/>
      <c r="I92" s="288" t="s">
        <v>59</v>
      </c>
      <c r="J92" s="286"/>
      <c r="K92" s="286"/>
      <c r="L92" s="286"/>
      <c r="M92" s="286"/>
      <c r="N92" s="286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6"/>
      <c r="AA92" s="286"/>
      <c r="AB92" s="286"/>
      <c r="AC92" s="286"/>
      <c r="AD92" s="286"/>
      <c r="AE92" s="286"/>
      <c r="AF92" s="286"/>
      <c r="AG92" s="287" t="s">
        <v>60</v>
      </c>
      <c r="AH92" s="286"/>
      <c r="AI92" s="286"/>
      <c r="AJ92" s="286"/>
      <c r="AK92" s="286"/>
      <c r="AL92" s="286"/>
      <c r="AM92" s="286"/>
      <c r="AN92" s="288" t="s">
        <v>61</v>
      </c>
      <c r="AO92" s="286"/>
      <c r="AP92" s="289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3">
        <f>ROUND(SUM(AG95:AG98),2)</f>
        <v>0</v>
      </c>
      <c r="AH94" s="283"/>
      <c r="AI94" s="283"/>
      <c r="AJ94" s="283"/>
      <c r="AK94" s="283"/>
      <c r="AL94" s="283"/>
      <c r="AM94" s="283"/>
      <c r="AN94" s="284">
        <f>SUM(AG94,AT94)</f>
        <v>0</v>
      </c>
      <c r="AO94" s="284"/>
      <c r="AP94" s="284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" customHeight="1">
      <c r="A95" s="92" t="s">
        <v>81</v>
      </c>
      <c r="B95" s="93"/>
      <c r="C95" s="94"/>
      <c r="D95" s="282" t="s">
        <v>82</v>
      </c>
      <c r="E95" s="282"/>
      <c r="F95" s="282"/>
      <c r="G95" s="282"/>
      <c r="H95" s="282"/>
      <c r="I95" s="95"/>
      <c r="J95" s="282" t="s">
        <v>17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0">
        <f>'SO 01 - Oprava nástupišť ...'!J30</f>
        <v>0</v>
      </c>
      <c r="AH95" s="281"/>
      <c r="AI95" s="281"/>
      <c r="AJ95" s="281"/>
      <c r="AK95" s="281"/>
      <c r="AL95" s="281"/>
      <c r="AM95" s="281"/>
      <c r="AN95" s="280">
        <f>SUM(AG95,AT95)</f>
        <v>0</v>
      </c>
      <c r="AO95" s="281"/>
      <c r="AP95" s="281"/>
      <c r="AQ95" s="96" t="s">
        <v>83</v>
      </c>
      <c r="AR95" s="97"/>
      <c r="AS95" s="98">
        <v>0</v>
      </c>
      <c r="AT95" s="99">
        <f>ROUND(SUM(AV95:AW95),2)</f>
        <v>0</v>
      </c>
      <c r="AU95" s="100">
        <f>'SO 01 - Oprava nástupišť ...'!P119</f>
        <v>0</v>
      </c>
      <c r="AV95" s="99">
        <f>'SO 01 - Oprava nástupišť ...'!J33</f>
        <v>0</v>
      </c>
      <c r="AW95" s="99">
        <f>'SO 01 - Oprava nástupišť ...'!J34</f>
        <v>0</v>
      </c>
      <c r="AX95" s="99">
        <f>'SO 01 - Oprava nástupišť ...'!J35</f>
        <v>0</v>
      </c>
      <c r="AY95" s="99">
        <f>'SO 01 - Oprava nástupišť ...'!J36</f>
        <v>0</v>
      </c>
      <c r="AZ95" s="99">
        <f>'SO 01 - Oprava nástupišť ...'!F33</f>
        <v>0</v>
      </c>
      <c r="BA95" s="99">
        <f>'SO 01 - Oprava nástupišť ...'!F34</f>
        <v>0</v>
      </c>
      <c r="BB95" s="99">
        <f>'SO 01 - Oprava nástupišť ...'!F35</f>
        <v>0</v>
      </c>
      <c r="BC95" s="99">
        <f>'SO 01 - Oprava nástupišť ...'!F36</f>
        <v>0</v>
      </c>
      <c r="BD95" s="101">
        <f>'SO 01 - Oprava nástupišť ...'!F37</f>
        <v>0</v>
      </c>
      <c r="BT95" s="102" t="s">
        <v>84</v>
      </c>
      <c r="BV95" s="102" t="s">
        <v>79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24" customHeight="1">
      <c r="A96" s="92" t="s">
        <v>81</v>
      </c>
      <c r="B96" s="93"/>
      <c r="C96" s="94"/>
      <c r="D96" s="282" t="s">
        <v>87</v>
      </c>
      <c r="E96" s="282"/>
      <c r="F96" s="282"/>
      <c r="G96" s="282"/>
      <c r="H96" s="282"/>
      <c r="I96" s="95"/>
      <c r="J96" s="282" t="s">
        <v>88</v>
      </c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80">
        <f>'SO 02 - Přechodové a přís...'!J30</f>
        <v>0</v>
      </c>
      <c r="AH96" s="281"/>
      <c r="AI96" s="281"/>
      <c r="AJ96" s="281"/>
      <c r="AK96" s="281"/>
      <c r="AL96" s="281"/>
      <c r="AM96" s="281"/>
      <c r="AN96" s="280">
        <f>SUM(AG96,AT96)</f>
        <v>0</v>
      </c>
      <c r="AO96" s="281"/>
      <c r="AP96" s="281"/>
      <c r="AQ96" s="96" t="s">
        <v>83</v>
      </c>
      <c r="AR96" s="97"/>
      <c r="AS96" s="98">
        <v>0</v>
      </c>
      <c r="AT96" s="99">
        <f>ROUND(SUM(AV96:AW96),2)</f>
        <v>0</v>
      </c>
      <c r="AU96" s="100">
        <f>'SO 02 - Přechodové a přís...'!P119</f>
        <v>0</v>
      </c>
      <c r="AV96" s="99">
        <f>'SO 02 - Přechodové a přís...'!J33</f>
        <v>0</v>
      </c>
      <c r="AW96" s="99">
        <f>'SO 02 - Přechodové a přís...'!J34</f>
        <v>0</v>
      </c>
      <c r="AX96" s="99">
        <f>'SO 02 - Přechodové a přís...'!J35</f>
        <v>0</v>
      </c>
      <c r="AY96" s="99">
        <f>'SO 02 - Přechodové a přís...'!J36</f>
        <v>0</v>
      </c>
      <c r="AZ96" s="99">
        <f>'SO 02 - Přechodové a přís...'!F33</f>
        <v>0</v>
      </c>
      <c r="BA96" s="99">
        <f>'SO 02 - Přechodové a přís...'!F34</f>
        <v>0</v>
      </c>
      <c r="BB96" s="99">
        <f>'SO 02 - Přechodové a přís...'!F35</f>
        <v>0</v>
      </c>
      <c r="BC96" s="99">
        <f>'SO 02 - Přechodové a přís...'!F36</f>
        <v>0</v>
      </c>
      <c r="BD96" s="101">
        <f>'SO 02 - Přechodové a přís...'!F37</f>
        <v>0</v>
      </c>
      <c r="BT96" s="102" t="s">
        <v>84</v>
      </c>
      <c r="BV96" s="102" t="s">
        <v>79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91" s="7" customFormat="1" ht="24" customHeight="1">
      <c r="A97" s="92" t="s">
        <v>81</v>
      </c>
      <c r="B97" s="93"/>
      <c r="C97" s="94"/>
      <c r="D97" s="282" t="s">
        <v>90</v>
      </c>
      <c r="E97" s="282"/>
      <c r="F97" s="282"/>
      <c r="G97" s="282"/>
      <c r="H97" s="282"/>
      <c r="I97" s="95"/>
      <c r="J97" s="282" t="s">
        <v>91</v>
      </c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80">
        <f>'SO 03 - Železniční svršek'!J30</f>
        <v>0</v>
      </c>
      <c r="AH97" s="281"/>
      <c r="AI97" s="281"/>
      <c r="AJ97" s="281"/>
      <c r="AK97" s="281"/>
      <c r="AL97" s="281"/>
      <c r="AM97" s="281"/>
      <c r="AN97" s="280">
        <f>SUM(AG97,AT97)</f>
        <v>0</v>
      </c>
      <c r="AO97" s="281"/>
      <c r="AP97" s="281"/>
      <c r="AQ97" s="96" t="s">
        <v>83</v>
      </c>
      <c r="AR97" s="97"/>
      <c r="AS97" s="98">
        <v>0</v>
      </c>
      <c r="AT97" s="99">
        <f>ROUND(SUM(AV97:AW97),2)</f>
        <v>0</v>
      </c>
      <c r="AU97" s="100">
        <f>'SO 03 - Železniční svršek'!P119</f>
        <v>0</v>
      </c>
      <c r="AV97" s="99">
        <f>'SO 03 - Železniční svršek'!J33</f>
        <v>0</v>
      </c>
      <c r="AW97" s="99">
        <f>'SO 03 - Železniční svršek'!J34</f>
        <v>0</v>
      </c>
      <c r="AX97" s="99">
        <f>'SO 03 - Železniční svršek'!J35</f>
        <v>0</v>
      </c>
      <c r="AY97" s="99">
        <f>'SO 03 - Železniční svršek'!J36</f>
        <v>0</v>
      </c>
      <c r="AZ97" s="99">
        <f>'SO 03 - Železniční svršek'!F33</f>
        <v>0</v>
      </c>
      <c r="BA97" s="99">
        <f>'SO 03 - Železniční svršek'!F34</f>
        <v>0</v>
      </c>
      <c r="BB97" s="99">
        <f>'SO 03 - Železniční svršek'!F35</f>
        <v>0</v>
      </c>
      <c r="BC97" s="99">
        <f>'SO 03 - Železniční svršek'!F36</f>
        <v>0</v>
      </c>
      <c r="BD97" s="101">
        <f>'SO 03 - Železniční svršek'!F37</f>
        <v>0</v>
      </c>
      <c r="BT97" s="102" t="s">
        <v>84</v>
      </c>
      <c r="BV97" s="102" t="s">
        <v>79</v>
      </c>
      <c r="BW97" s="102" t="s">
        <v>92</v>
      </c>
      <c r="BX97" s="102" t="s">
        <v>5</v>
      </c>
      <c r="CL97" s="102" t="s">
        <v>1</v>
      </c>
      <c r="CM97" s="102" t="s">
        <v>86</v>
      </c>
    </row>
    <row r="98" spans="1:91" s="7" customFormat="1" ht="24" customHeight="1">
      <c r="A98" s="92" t="s">
        <v>81</v>
      </c>
      <c r="B98" s="93"/>
      <c r="C98" s="94"/>
      <c r="D98" s="282" t="s">
        <v>93</v>
      </c>
      <c r="E98" s="282"/>
      <c r="F98" s="282"/>
      <c r="G98" s="282"/>
      <c r="H98" s="282"/>
      <c r="I98" s="95"/>
      <c r="J98" s="282" t="s">
        <v>17</v>
      </c>
      <c r="K98" s="282"/>
      <c r="L98" s="282"/>
      <c r="M98" s="282"/>
      <c r="N98" s="282"/>
      <c r="O98" s="282"/>
      <c r="P98" s="282"/>
      <c r="Q98" s="282"/>
      <c r="R98" s="282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80">
        <f>'VON - Oprava nástupišť v ...'!J30</f>
        <v>0</v>
      </c>
      <c r="AH98" s="281"/>
      <c r="AI98" s="281"/>
      <c r="AJ98" s="281"/>
      <c r="AK98" s="281"/>
      <c r="AL98" s="281"/>
      <c r="AM98" s="281"/>
      <c r="AN98" s="280">
        <f>SUM(AG98,AT98)</f>
        <v>0</v>
      </c>
      <c r="AO98" s="281"/>
      <c r="AP98" s="281"/>
      <c r="AQ98" s="96" t="s">
        <v>83</v>
      </c>
      <c r="AR98" s="97"/>
      <c r="AS98" s="103">
        <v>0</v>
      </c>
      <c r="AT98" s="104">
        <f>ROUND(SUM(AV98:AW98),2)</f>
        <v>0</v>
      </c>
      <c r="AU98" s="105">
        <f>'VON - Oprava nástupišť v ...'!P117</f>
        <v>0</v>
      </c>
      <c r="AV98" s="104">
        <f>'VON - Oprava nástupišť v ...'!J33</f>
        <v>0</v>
      </c>
      <c r="AW98" s="104">
        <f>'VON - Oprava nástupišť v ...'!J34</f>
        <v>0</v>
      </c>
      <c r="AX98" s="104">
        <f>'VON - Oprava nástupišť v ...'!J35</f>
        <v>0</v>
      </c>
      <c r="AY98" s="104">
        <f>'VON - Oprava nástupišť v ...'!J36</f>
        <v>0</v>
      </c>
      <c r="AZ98" s="104">
        <f>'VON - Oprava nástupišť v ...'!F33</f>
        <v>0</v>
      </c>
      <c r="BA98" s="104">
        <f>'VON - Oprava nástupišť v ...'!F34</f>
        <v>0</v>
      </c>
      <c r="BB98" s="104">
        <f>'VON - Oprava nástupišť v ...'!F35</f>
        <v>0</v>
      </c>
      <c r="BC98" s="104">
        <f>'VON - Oprava nástupišť v ...'!F36</f>
        <v>0</v>
      </c>
      <c r="BD98" s="106">
        <f>'VON - Oprava nástupišť v ...'!F37</f>
        <v>0</v>
      </c>
      <c r="BT98" s="102" t="s">
        <v>84</v>
      </c>
      <c r="BV98" s="102" t="s">
        <v>79</v>
      </c>
      <c r="BW98" s="102" t="s">
        <v>94</v>
      </c>
      <c r="BX98" s="102" t="s">
        <v>5</v>
      </c>
      <c r="CL98" s="102" t="s">
        <v>1</v>
      </c>
      <c r="CM98" s="102" t="s">
        <v>86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9npl/IY4Wa3evpuvwTI0tbxqgaxWuZjVn8TsVECgCa4Jgb2JrtAqDEk9I6Nby/wz4US+N3cQPebqaUHtGbh9pg==" saltValue="zJIiRrzui6ADoVmjTDe5ijm1wK4W7xugSwVwvbDCnjdWO0rvJb5vNogr+ZESwateqpcF7N4t0C9PpmaZrAfvHg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Oprava nástupišť ...'!C2" display="/"/>
    <hyperlink ref="A96" location="'SO 02 - Přechodové a přís...'!C2" display="/"/>
    <hyperlink ref="A97" location="'SO 03 - Železniční svršek'!C2" display="/"/>
    <hyperlink ref="A98" location="'VON - Oprava nástupišť v 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95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nástupišť v žst. Krnov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96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97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ROUND((SUM(BE119:BE301)),  2)</f>
        <v>0</v>
      </c>
      <c r="G33" s="33"/>
      <c r="H33" s="33"/>
      <c r="I33" s="130">
        <v>0.21</v>
      </c>
      <c r="J33" s="129">
        <f>ROUND(((SUM(BE119:BE301))*I33),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ROUND((SUM(BF119:BF301)),  2)</f>
        <v>0</v>
      </c>
      <c r="G34" s="33"/>
      <c r="H34" s="33"/>
      <c r="I34" s="130">
        <v>0.15</v>
      </c>
      <c r="J34" s="129">
        <f>ROUND(((SUM(BF119:BF301))*I34),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ROUND((SUM(BG119:BG301)),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ROUND((SUM(BH119:BH301)),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ROUND((SUM(BI119:BI301)),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nástupišť v žst. Krnov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01 - Oprava nástupišť v žst. Krnov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116" t="s">
        <v>22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99</v>
      </c>
      <c r="D94" s="156"/>
      <c r="E94" s="156"/>
      <c r="F94" s="156"/>
      <c r="G94" s="156"/>
      <c r="H94" s="156"/>
      <c r="I94" s="157"/>
      <c r="J94" s="158" t="s">
        <v>100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101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customHeight="1">
      <c r="B97" s="160"/>
      <c r="C97" s="161"/>
      <c r="D97" s="162" t="s">
        <v>103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104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105</v>
      </c>
      <c r="E99" s="163"/>
      <c r="F99" s="163"/>
      <c r="G99" s="163"/>
      <c r="H99" s="163"/>
      <c r="I99" s="164"/>
      <c r="J99" s="165">
        <f>J262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nástupišť v žst. Krnov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01 - Oprava nástupišť v žst. Krnov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Krnov</v>
      </c>
      <c r="G113" s="35"/>
      <c r="H113" s="35"/>
      <c r="I113" s="116" t="s">
        <v>22</v>
      </c>
      <c r="J113" s="65" t="str">
        <f>IF(J12="","",J12)</f>
        <v>17. 6. 2020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107</v>
      </c>
      <c r="D118" s="177" t="s">
        <v>62</v>
      </c>
      <c r="E118" s="177" t="s">
        <v>58</v>
      </c>
      <c r="F118" s="177" t="s">
        <v>59</v>
      </c>
      <c r="G118" s="177" t="s">
        <v>108</v>
      </c>
      <c r="H118" s="177" t="s">
        <v>109</v>
      </c>
      <c r="I118" s="178" t="s">
        <v>110</v>
      </c>
      <c r="J118" s="177" t="s">
        <v>100</v>
      </c>
      <c r="K118" s="179" t="s">
        <v>111</v>
      </c>
      <c r="L118" s="180"/>
      <c r="M118" s="74" t="s">
        <v>1</v>
      </c>
      <c r="N118" s="75" t="s">
        <v>41</v>
      </c>
      <c r="O118" s="75" t="s">
        <v>112</v>
      </c>
      <c r="P118" s="75" t="s">
        <v>113</v>
      </c>
      <c r="Q118" s="75" t="s">
        <v>114</v>
      </c>
      <c r="R118" s="75" t="s">
        <v>115</v>
      </c>
      <c r="S118" s="75" t="s">
        <v>116</v>
      </c>
      <c r="T118" s="76" t="s">
        <v>117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118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P120+P262</f>
        <v>0</v>
      </c>
      <c r="Q119" s="78"/>
      <c r="R119" s="183">
        <f>R120+R262</f>
        <v>1504.5578159999998</v>
      </c>
      <c r="S119" s="78"/>
      <c r="T119" s="184">
        <f>T120+T262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102</v>
      </c>
      <c r="BK119" s="185">
        <f>BK120+BK262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119</v>
      </c>
      <c r="F120" s="189" t="s">
        <v>120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1504.5578159999998</v>
      </c>
      <c r="S120" s="194"/>
      <c r="T120" s="196">
        <f>T121</f>
        <v>0</v>
      </c>
      <c r="AR120" s="197" t="s">
        <v>84</v>
      </c>
      <c r="AT120" s="198" t="s">
        <v>76</v>
      </c>
      <c r="AU120" s="198" t="s">
        <v>77</v>
      </c>
      <c r="AY120" s="197" t="s">
        <v>121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122</v>
      </c>
      <c r="F121" s="200" t="s">
        <v>123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SUM(P122:P261)</f>
        <v>0</v>
      </c>
      <c r="Q121" s="194"/>
      <c r="R121" s="195">
        <f>SUM(R122:R261)</f>
        <v>1504.5578159999998</v>
      </c>
      <c r="S121" s="194"/>
      <c r="T121" s="196">
        <f>SUM(T122:T261)</f>
        <v>0</v>
      </c>
      <c r="AR121" s="197" t="s">
        <v>84</v>
      </c>
      <c r="AT121" s="198" t="s">
        <v>76</v>
      </c>
      <c r="AU121" s="198" t="s">
        <v>84</v>
      </c>
      <c r="AY121" s="197" t="s">
        <v>121</v>
      </c>
      <c r="BK121" s="199">
        <f>SUM(BK122:BK261)</f>
        <v>0</v>
      </c>
    </row>
    <row r="122" spans="1:65" s="2" customFormat="1" ht="21.75" customHeight="1">
      <c r="A122" s="33"/>
      <c r="B122" s="34"/>
      <c r="C122" s="202" t="s">
        <v>84</v>
      </c>
      <c r="D122" s="202" t="s">
        <v>124</v>
      </c>
      <c r="E122" s="203" t="s">
        <v>125</v>
      </c>
      <c r="F122" s="204" t="s">
        <v>126</v>
      </c>
      <c r="G122" s="205" t="s">
        <v>127</v>
      </c>
      <c r="H122" s="206">
        <v>687</v>
      </c>
      <c r="I122" s="207"/>
      <c r="J122" s="208">
        <f>ROUND(I122*H122,2)</f>
        <v>0</v>
      </c>
      <c r="K122" s="204" t="s">
        <v>128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129</v>
      </c>
      <c r="AT122" s="213" t="s">
        <v>124</v>
      </c>
      <c r="AU122" s="213" t="s">
        <v>86</v>
      </c>
      <c r="AY122" s="16" t="s">
        <v>121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84</v>
      </c>
      <c r="BK122" s="214">
        <f>ROUND(I122*H122,2)</f>
        <v>0</v>
      </c>
      <c r="BL122" s="16" t="s">
        <v>129</v>
      </c>
      <c r="BM122" s="213" t="s">
        <v>130</v>
      </c>
    </row>
    <row r="123" spans="1:65" s="2" customFormat="1" ht="19.5">
      <c r="A123" s="33"/>
      <c r="B123" s="34"/>
      <c r="C123" s="35"/>
      <c r="D123" s="215" t="s">
        <v>131</v>
      </c>
      <c r="E123" s="35"/>
      <c r="F123" s="216" t="s">
        <v>132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131</v>
      </c>
      <c r="AU123" s="16" t="s">
        <v>86</v>
      </c>
    </row>
    <row r="124" spans="1:65" s="13" customFormat="1">
      <c r="B124" s="219"/>
      <c r="C124" s="220"/>
      <c r="D124" s="215" t="s">
        <v>133</v>
      </c>
      <c r="E124" s="221" t="s">
        <v>1</v>
      </c>
      <c r="F124" s="222" t="s">
        <v>134</v>
      </c>
      <c r="G124" s="220"/>
      <c r="H124" s="223">
        <v>687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133</v>
      </c>
      <c r="AU124" s="229" t="s">
        <v>86</v>
      </c>
      <c r="AV124" s="13" t="s">
        <v>86</v>
      </c>
      <c r="AW124" s="13" t="s">
        <v>34</v>
      </c>
      <c r="AX124" s="13" t="s">
        <v>84</v>
      </c>
      <c r="AY124" s="229" t="s">
        <v>121</v>
      </c>
    </row>
    <row r="125" spans="1:65" s="2" customFormat="1" ht="21.75" customHeight="1">
      <c r="A125" s="33"/>
      <c r="B125" s="34"/>
      <c r="C125" s="202" t="s">
        <v>86</v>
      </c>
      <c r="D125" s="202" t="s">
        <v>124</v>
      </c>
      <c r="E125" s="203" t="s">
        <v>135</v>
      </c>
      <c r="F125" s="204" t="s">
        <v>136</v>
      </c>
      <c r="G125" s="205" t="s">
        <v>127</v>
      </c>
      <c r="H125" s="206">
        <v>222</v>
      </c>
      <c r="I125" s="207"/>
      <c r="J125" s="208">
        <f>ROUND(I125*H125,2)</f>
        <v>0</v>
      </c>
      <c r="K125" s="204" t="s">
        <v>128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129</v>
      </c>
      <c r="AT125" s="213" t="s">
        <v>124</v>
      </c>
      <c r="AU125" s="213" t="s">
        <v>86</v>
      </c>
      <c r="AY125" s="16" t="s">
        <v>121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84</v>
      </c>
      <c r="BK125" s="214">
        <f>ROUND(I125*H125,2)</f>
        <v>0</v>
      </c>
      <c r="BL125" s="16" t="s">
        <v>129</v>
      </c>
      <c r="BM125" s="213" t="s">
        <v>137</v>
      </c>
    </row>
    <row r="126" spans="1:65" s="2" customFormat="1" ht="19.5">
      <c r="A126" s="33"/>
      <c r="B126" s="34"/>
      <c r="C126" s="35"/>
      <c r="D126" s="215" t="s">
        <v>131</v>
      </c>
      <c r="E126" s="35"/>
      <c r="F126" s="216" t="s">
        <v>138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131</v>
      </c>
      <c r="AU126" s="16" t="s">
        <v>86</v>
      </c>
    </row>
    <row r="127" spans="1:65" s="13" customFormat="1">
      <c r="B127" s="219"/>
      <c r="C127" s="220"/>
      <c r="D127" s="215" t="s">
        <v>133</v>
      </c>
      <c r="E127" s="221" t="s">
        <v>1</v>
      </c>
      <c r="F127" s="222" t="s">
        <v>139</v>
      </c>
      <c r="G127" s="220"/>
      <c r="H127" s="223">
        <v>222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133</v>
      </c>
      <c r="AU127" s="229" t="s">
        <v>86</v>
      </c>
      <c r="AV127" s="13" t="s">
        <v>86</v>
      </c>
      <c r="AW127" s="13" t="s">
        <v>34</v>
      </c>
      <c r="AX127" s="13" t="s">
        <v>84</v>
      </c>
      <c r="AY127" s="229" t="s">
        <v>121</v>
      </c>
    </row>
    <row r="128" spans="1:65" s="2" customFormat="1" ht="21.75" customHeight="1">
      <c r="A128" s="33"/>
      <c r="B128" s="34"/>
      <c r="C128" s="202" t="s">
        <v>140</v>
      </c>
      <c r="D128" s="202" t="s">
        <v>124</v>
      </c>
      <c r="E128" s="203" t="s">
        <v>141</v>
      </c>
      <c r="F128" s="204" t="s">
        <v>142</v>
      </c>
      <c r="G128" s="205" t="s">
        <v>143</v>
      </c>
      <c r="H128" s="206">
        <v>358.99</v>
      </c>
      <c r="I128" s="207"/>
      <c r="J128" s="208">
        <f>ROUND(I128*H128,2)</f>
        <v>0</v>
      </c>
      <c r="K128" s="204" t="s">
        <v>128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129</v>
      </c>
      <c r="AT128" s="213" t="s">
        <v>124</v>
      </c>
      <c r="AU128" s="213" t="s">
        <v>86</v>
      </c>
      <c r="AY128" s="16" t="s">
        <v>121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84</v>
      </c>
      <c r="BK128" s="214">
        <f>ROUND(I128*H128,2)</f>
        <v>0</v>
      </c>
      <c r="BL128" s="16" t="s">
        <v>129</v>
      </c>
      <c r="BM128" s="213" t="s">
        <v>144</v>
      </c>
    </row>
    <row r="129" spans="1:65" s="2" customFormat="1" ht="19.5">
      <c r="A129" s="33"/>
      <c r="B129" s="34"/>
      <c r="C129" s="35"/>
      <c r="D129" s="215" t="s">
        <v>131</v>
      </c>
      <c r="E129" s="35"/>
      <c r="F129" s="216" t="s">
        <v>145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131</v>
      </c>
      <c r="AU129" s="16" t="s">
        <v>86</v>
      </c>
    </row>
    <row r="130" spans="1:65" s="13" customFormat="1">
      <c r="B130" s="219"/>
      <c r="C130" s="220"/>
      <c r="D130" s="215" t="s">
        <v>133</v>
      </c>
      <c r="E130" s="221" t="s">
        <v>1</v>
      </c>
      <c r="F130" s="222" t="s">
        <v>146</v>
      </c>
      <c r="G130" s="220"/>
      <c r="H130" s="223">
        <v>150.19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133</v>
      </c>
      <c r="AU130" s="229" t="s">
        <v>86</v>
      </c>
      <c r="AV130" s="13" t="s">
        <v>86</v>
      </c>
      <c r="AW130" s="13" t="s">
        <v>34</v>
      </c>
      <c r="AX130" s="13" t="s">
        <v>77</v>
      </c>
      <c r="AY130" s="229" t="s">
        <v>121</v>
      </c>
    </row>
    <row r="131" spans="1:65" s="13" customFormat="1">
      <c r="B131" s="219"/>
      <c r="C131" s="220"/>
      <c r="D131" s="215" t="s">
        <v>133</v>
      </c>
      <c r="E131" s="221" t="s">
        <v>1</v>
      </c>
      <c r="F131" s="222" t="s">
        <v>147</v>
      </c>
      <c r="G131" s="220"/>
      <c r="H131" s="223">
        <v>208.8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133</v>
      </c>
      <c r="AU131" s="229" t="s">
        <v>86</v>
      </c>
      <c r="AV131" s="13" t="s">
        <v>86</v>
      </c>
      <c r="AW131" s="13" t="s">
        <v>34</v>
      </c>
      <c r="AX131" s="13" t="s">
        <v>77</v>
      </c>
      <c r="AY131" s="229" t="s">
        <v>121</v>
      </c>
    </row>
    <row r="132" spans="1:65" s="14" customFormat="1">
      <c r="B132" s="230"/>
      <c r="C132" s="231"/>
      <c r="D132" s="215" t="s">
        <v>133</v>
      </c>
      <c r="E132" s="232" t="s">
        <v>1</v>
      </c>
      <c r="F132" s="233" t="s">
        <v>148</v>
      </c>
      <c r="G132" s="231"/>
      <c r="H132" s="234">
        <v>358.99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133</v>
      </c>
      <c r="AU132" s="240" t="s">
        <v>86</v>
      </c>
      <c r="AV132" s="14" t="s">
        <v>129</v>
      </c>
      <c r="AW132" s="14" t="s">
        <v>34</v>
      </c>
      <c r="AX132" s="14" t="s">
        <v>84</v>
      </c>
      <c r="AY132" s="240" t="s">
        <v>121</v>
      </c>
    </row>
    <row r="133" spans="1:65" s="2" customFormat="1" ht="21.75" customHeight="1">
      <c r="A133" s="33"/>
      <c r="B133" s="34"/>
      <c r="C133" s="202" t="s">
        <v>129</v>
      </c>
      <c r="D133" s="202" t="s">
        <v>124</v>
      </c>
      <c r="E133" s="203" t="s">
        <v>149</v>
      </c>
      <c r="F133" s="204" t="s">
        <v>150</v>
      </c>
      <c r="G133" s="205" t="s">
        <v>151</v>
      </c>
      <c r="H133" s="206">
        <v>1762.75</v>
      </c>
      <c r="I133" s="207"/>
      <c r="J133" s="208">
        <f>ROUND(I133*H133,2)</f>
        <v>0</v>
      </c>
      <c r="K133" s="204" t="s">
        <v>128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129</v>
      </c>
      <c r="AT133" s="213" t="s">
        <v>124</v>
      </c>
      <c r="AU133" s="213" t="s">
        <v>86</v>
      </c>
      <c r="AY133" s="16" t="s">
        <v>121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84</v>
      </c>
      <c r="BK133" s="214">
        <f>ROUND(I133*H133,2)</f>
        <v>0</v>
      </c>
      <c r="BL133" s="16" t="s">
        <v>129</v>
      </c>
      <c r="BM133" s="213" t="s">
        <v>152</v>
      </c>
    </row>
    <row r="134" spans="1:65" s="2" customFormat="1" ht="19.5">
      <c r="A134" s="33"/>
      <c r="B134" s="34"/>
      <c r="C134" s="35"/>
      <c r="D134" s="215" t="s">
        <v>131</v>
      </c>
      <c r="E134" s="35"/>
      <c r="F134" s="216" t="s">
        <v>153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131</v>
      </c>
      <c r="AU134" s="16" t="s">
        <v>86</v>
      </c>
    </row>
    <row r="135" spans="1:65" s="13" customFormat="1">
      <c r="B135" s="219"/>
      <c r="C135" s="220"/>
      <c r="D135" s="215" t="s">
        <v>133</v>
      </c>
      <c r="E135" s="221" t="s">
        <v>1</v>
      </c>
      <c r="F135" s="222" t="s">
        <v>154</v>
      </c>
      <c r="G135" s="220"/>
      <c r="H135" s="223">
        <v>1678.15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133</v>
      </c>
      <c r="AU135" s="229" t="s">
        <v>86</v>
      </c>
      <c r="AV135" s="13" t="s">
        <v>86</v>
      </c>
      <c r="AW135" s="13" t="s">
        <v>34</v>
      </c>
      <c r="AX135" s="13" t="s">
        <v>77</v>
      </c>
      <c r="AY135" s="229" t="s">
        <v>121</v>
      </c>
    </row>
    <row r="136" spans="1:65" s="13" customFormat="1">
      <c r="B136" s="219"/>
      <c r="C136" s="220"/>
      <c r="D136" s="215" t="s">
        <v>133</v>
      </c>
      <c r="E136" s="221" t="s">
        <v>1</v>
      </c>
      <c r="F136" s="222" t="s">
        <v>155</v>
      </c>
      <c r="G136" s="220"/>
      <c r="H136" s="223">
        <v>84.6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133</v>
      </c>
      <c r="AU136" s="229" t="s">
        <v>86</v>
      </c>
      <c r="AV136" s="13" t="s">
        <v>86</v>
      </c>
      <c r="AW136" s="13" t="s">
        <v>34</v>
      </c>
      <c r="AX136" s="13" t="s">
        <v>77</v>
      </c>
      <c r="AY136" s="229" t="s">
        <v>121</v>
      </c>
    </row>
    <row r="137" spans="1:65" s="14" customFormat="1">
      <c r="B137" s="230"/>
      <c r="C137" s="231"/>
      <c r="D137" s="215" t="s">
        <v>133</v>
      </c>
      <c r="E137" s="232" t="s">
        <v>1</v>
      </c>
      <c r="F137" s="233" t="s">
        <v>148</v>
      </c>
      <c r="G137" s="231"/>
      <c r="H137" s="234">
        <v>1762.75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133</v>
      </c>
      <c r="AU137" s="240" t="s">
        <v>86</v>
      </c>
      <c r="AV137" s="14" t="s">
        <v>129</v>
      </c>
      <c r="AW137" s="14" t="s">
        <v>34</v>
      </c>
      <c r="AX137" s="14" t="s">
        <v>84</v>
      </c>
      <c r="AY137" s="240" t="s">
        <v>121</v>
      </c>
    </row>
    <row r="138" spans="1:65" s="2" customFormat="1" ht="21.75" customHeight="1">
      <c r="A138" s="33"/>
      <c r="B138" s="34"/>
      <c r="C138" s="202" t="s">
        <v>122</v>
      </c>
      <c r="D138" s="202" t="s">
        <v>124</v>
      </c>
      <c r="E138" s="203" t="s">
        <v>156</v>
      </c>
      <c r="F138" s="204" t="s">
        <v>157</v>
      </c>
      <c r="G138" s="205" t="s">
        <v>143</v>
      </c>
      <c r="H138" s="206">
        <v>1129.28</v>
      </c>
      <c r="I138" s="207"/>
      <c r="J138" s="208">
        <f>ROUND(I138*H138,2)</f>
        <v>0</v>
      </c>
      <c r="K138" s="204" t="s">
        <v>128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129</v>
      </c>
      <c r="AT138" s="213" t="s">
        <v>124</v>
      </c>
      <c r="AU138" s="213" t="s">
        <v>86</v>
      </c>
      <c r="AY138" s="16" t="s">
        <v>121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84</v>
      </c>
      <c r="BK138" s="214">
        <f>ROUND(I138*H138,2)</f>
        <v>0</v>
      </c>
      <c r="BL138" s="16" t="s">
        <v>129</v>
      </c>
      <c r="BM138" s="213" t="s">
        <v>158</v>
      </c>
    </row>
    <row r="139" spans="1:65" s="2" customFormat="1" ht="19.5">
      <c r="A139" s="33"/>
      <c r="B139" s="34"/>
      <c r="C139" s="35"/>
      <c r="D139" s="215" t="s">
        <v>131</v>
      </c>
      <c r="E139" s="35"/>
      <c r="F139" s="216" t="s">
        <v>159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131</v>
      </c>
      <c r="AU139" s="16" t="s">
        <v>86</v>
      </c>
    </row>
    <row r="140" spans="1:65" s="13" customFormat="1">
      <c r="B140" s="219"/>
      <c r="C140" s="220"/>
      <c r="D140" s="215" t="s">
        <v>133</v>
      </c>
      <c r="E140" s="221" t="s">
        <v>1</v>
      </c>
      <c r="F140" s="222" t="s">
        <v>160</v>
      </c>
      <c r="G140" s="220"/>
      <c r="H140" s="223">
        <v>1129.28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133</v>
      </c>
      <c r="AU140" s="229" t="s">
        <v>86</v>
      </c>
      <c r="AV140" s="13" t="s">
        <v>86</v>
      </c>
      <c r="AW140" s="13" t="s">
        <v>34</v>
      </c>
      <c r="AX140" s="13" t="s">
        <v>84</v>
      </c>
      <c r="AY140" s="229" t="s">
        <v>121</v>
      </c>
    </row>
    <row r="141" spans="1:65" s="2" customFormat="1" ht="16.5" customHeight="1">
      <c r="A141" s="33"/>
      <c r="B141" s="34"/>
      <c r="C141" s="202" t="s">
        <v>161</v>
      </c>
      <c r="D141" s="202" t="s">
        <v>124</v>
      </c>
      <c r="E141" s="203" t="s">
        <v>162</v>
      </c>
      <c r="F141" s="204" t="s">
        <v>163</v>
      </c>
      <c r="G141" s="205" t="s">
        <v>143</v>
      </c>
      <c r="H141" s="206">
        <v>1129.28</v>
      </c>
      <c r="I141" s="207"/>
      <c r="J141" s="208">
        <f>ROUND(I141*H141,2)</f>
        <v>0</v>
      </c>
      <c r="K141" s="204" t="s">
        <v>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129</v>
      </c>
      <c r="AT141" s="213" t="s">
        <v>124</v>
      </c>
      <c r="AU141" s="213" t="s">
        <v>86</v>
      </c>
      <c r="AY141" s="16" t="s">
        <v>121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84</v>
      </c>
      <c r="BK141" s="214">
        <f>ROUND(I141*H141,2)</f>
        <v>0</v>
      </c>
      <c r="BL141" s="16" t="s">
        <v>129</v>
      </c>
      <c r="BM141" s="213" t="s">
        <v>164</v>
      </c>
    </row>
    <row r="142" spans="1:65" s="2" customFormat="1">
      <c r="A142" s="33"/>
      <c r="B142" s="34"/>
      <c r="C142" s="35"/>
      <c r="D142" s="215" t="s">
        <v>131</v>
      </c>
      <c r="E142" s="35"/>
      <c r="F142" s="216" t="s">
        <v>163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131</v>
      </c>
      <c r="AU142" s="16" t="s">
        <v>86</v>
      </c>
    </row>
    <row r="143" spans="1:65" s="13" customFormat="1">
      <c r="B143" s="219"/>
      <c r="C143" s="220"/>
      <c r="D143" s="215" t="s">
        <v>133</v>
      </c>
      <c r="E143" s="221" t="s">
        <v>1</v>
      </c>
      <c r="F143" s="222" t="s">
        <v>160</v>
      </c>
      <c r="G143" s="220"/>
      <c r="H143" s="223">
        <v>1129.28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133</v>
      </c>
      <c r="AU143" s="229" t="s">
        <v>86</v>
      </c>
      <c r="AV143" s="13" t="s">
        <v>86</v>
      </c>
      <c r="AW143" s="13" t="s">
        <v>34</v>
      </c>
      <c r="AX143" s="13" t="s">
        <v>84</v>
      </c>
      <c r="AY143" s="229" t="s">
        <v>121</v>
      </c>
    </row>
    <row r="144" spans="1:65" s="2" customFormat="1" ht="21.75" customHeight="1">
      <c r="A144" s="33"/>
      <c r="B144" s="34"/>
      <c r="C144" s="241" t="s">
        <v>165</v>
      </c>
      <c r="D144" s="241" t="s">
        <v>166</v>
      </c>
      <c r="E144" s="242" t="s">
        <v>167</v>
      </c>
      <c r="F144" s="243" t="s">
        <v>168</v>
      </c>
      <c r="G144" s="244" t="s">
        <v>151</v>
      </c>
      <c r="H144" s="245">
        <v>112.928</v>
      </c>
      <c r="I144" s="246"/>
      <c r="J144" s="247">
        <f>ROUND(I144*H144,2)</f>
        <v>0</v>
      </c>
      <c r="K144" s="243" t="s">
        <v>128</v>
      </c>
      <c r="L144" s="248"/>
      <c r="M144" s="249" t="s">
        <v>1</v>
      </c>
      <c r="N144" s="250" t="s">
        <v>42</v>
      </c>
      <c r="O144" s="70"/>
      <c r="P144" s="211">
        <f>O144*H144</f>
        <v>0</v>
      </c>
      <c r="Q144" s="211">
        <v>2.234</v>
      </c>
      <c r="R144" s="211">
        <f>Q144*H144</f>
        <v>252.28115199999999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169</v>
      </c>
      <c r="AT144" s="213" t="s">
        <v>166</v>
      </c>
      <c r="AU144" s="213" t="s">
        <v>86</v>
      </c>
      <c r="AY144" s="16" t="s">
        <v>121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84</v>
      </c>
      <c r="BK144" s="214">
        <f>ROUND(I144*H144,2)</f>
        <v>0</v>
      </c>
      <c r="BL144" s="16" t="s">
        <v>129</v>
      </c>
      <c r="BM144" s="213" t="s">
        <v>170</v>
      </c>
    </row>
    <row r="145" spans="1:65" s="2" customFormat="1">
      <c r="A145" s="33"/>
      <c r="B145" s="34"/>
      <c r="C145" s="35"/>
      <c r="D145" s="215" t="s">
        <v>131</v>
      </c>
      <c r="E145" s="35"/>
      <c r="F145" s="216" t="s">
        <v>168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131</v>
      </c>
      <c r="AU145" s="16" t="s">
        <v>86</v>
      </c>
    </row>
    <row r="146" spans="1:65" s="13" customFormat="1">
      <c r="B146" s="219"/>
      <c r="C146" s="220"/>
      <c r="D146" s="215" t="s">
        <v>133</v>
      </c>
      <c r="E146" s="221" t="s">
        <v>1</v>
      </c>
      <c r="F146" s="222" t="s">
        <v>171</v>
      </c>
      <c r="G146" s="220"/>
      <c r="H146" s="223">
        <v>83.808000000000007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133</v>
      </c>
      <c r="AU146" s="229" t="s">
        <v>86</v>
      </c>
      <c r="AV146" s="13" t="s">
        <v>86</v>
      </c>
      <c r="AW146" s="13" t="s">
        <v>34</v>
      </c>
      <c r="AX146" s="13" t="s">
        <v>77</v>
      </c>
      <c r="AY146" s="229" t="s">
        <v>121</v>
      </c>
    </row>
    <row r="147" spans="1:65" s="13" customFormat="1">
      <c r="B147" s="219"/>
      <c r="C147" s="220"/>
      <c r="D147" s="215" t="s">
        <v>133</v>
      </c>
      <c r="E147" s="221" t="s">
        <v>1</v>
      </c>
      <c r="F147" s="222" t="s">
        <v>172</v>
      </c>
      <c r="G147" s="220"/>
      <c r="H147" s="223">
        <v>29.12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133</v>
      </c>
      <c r="AU147" s="229" t="s">
        <v>86</v>
      </c>
      <c r="AV147" s="13" t="s">
        <v>86</v>
      </c>
      <c r="AW147" s="13" t="s">
        <v>34</v>
      </c>
      <c r="AX147" s="13" t="s">
        <v>77</v>
      </c>
      <c r="AY147" s="229" t="s">
        <v>121</v>
      </c>
    </row>
    <row r="148" spans="1:65" s="14" customFormat="1">
      <c r="B148" s="230"/>
      <c r="C148" s="231"/>
      <c r="D148" s="215" t="s">
        <v>133</v>
      </c>
      <c r="E148" s="232" t="s">
        <v>1</v>
      </c>
      <c r="F148" s="233" t="s">
        <v>148</v>
      </c>
      <c r="G148" s="231"/>
      <c r="H148" s="234">
        <v>112.928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133</v>
      </c>
      <c r="AU148" s="240" t="s">
        <v>86</v>
      </c>
      <c r="AV148" s="14" t="s">
        <v>129</v>
      </c>
      <c r="AW148" s="14" t="s">
        <v>34</v>
      </c>
      <c r="AX148" s="14" t="s">
        <v>84</v>
      </c>
      <c r="AY148" s="240" t="s">
        <v>121</v>
      </c>
    </row>
    <row r="149" spans="1:65" s="2" customFormat="1" ht="16.5" customHeight="1">
      <c r="A149" s="33"/>
      <c r="B149" s="34"/>
      <c r="C149" s="202" t="s">
        <v>169</v>
      </c>
      <c r="D149" s="202" t="s">
        <v>124</v>
      </c>
      <c r="E149" s="203" t="s">
        <v>173</v>
      </c>
      <c r="F149" s="204" t="s">
        <v>174</v>
      </c>
      <c r="G149" s="205" t="s">
        <v>175</v>
      </c>
      <c r="H149" s="206">
        <v>350</v>
      </c>
      <c r="I149" s="207"/>
      <c r="J149" s="208">
        <f>ROUND(I149*H149,2)</f>
        <v>0</v>
      </c>
      <c r="K149" s="204" t="s">
        <v>1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129</v>
      </c>
      <c r="AT149" s="213" t="s">
        <v>124</v>
      </c>
      <c r="AU149" s="213" t="s">
        <v>86</v>
      </c>
      <c r="AY149" s="16" t="s">
        <v>121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84</v>
      </c>
      <c r="BK149" s="214">
        <f>ROUND(I149*H149,2)</f>
        <v>0</v>
      </c>
      <c r="BL149" s="16" t="s">
        <v>129</v>
      </c>
      <c r="BM149" s="213" t="s">
        <v>176</v>
      </c>
    </row>
    <row r="150" spans="1:65" s="2" customFormat="1">
      <c r="A150" s="33"/>
      <c r="B150" s="34"/>
      <c r="C150" s="35"/>
      <c r="D150" s="215" t="s">
        <v>131</v>
      </c>
      <c r="E150" s="35"/>
      <c r="F150" s="216" t="s">
        <v>177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131</v>
      </c>
      <c r="AU150" s="16" t="s">
        <v>86</v>
      </c>
    </row>
    <row r="151" spans="1:65" s="2" customFormat="1" ht="21.75" customHeight="1">
      <c r="A151" s="33"/>
      <c r="B151" s="34"/>
      <c r="C151" s="241" t="s">
        <v>178</v>
      </c>
      <c r="D151" s="241" t="s">
        <v>166</v>
      </c>
      <c r="E151" s="242" t="s">
        <v>179</v>
      </c>
      <c r="F151" s="243" t="s">
        <v>180</v>
      </c>
      <c r="G151" s="244" t="s">
        <v>175</v>
      </c>
      <c r="H151" s="245">
        <v>330</v>
      </c>
      <c r="I151" s="246"/>
      <c r="J151" s="247">
        <f>ROUND(I151*H151,2)</f>
        <v>0</v>
      </c>
      <c r="K151" s="243" t="s">
        <v>128</v>
      </c>
      <c r="L151" s="248"/>
      <c r="M151" s="249" t="s">
        <v>1</v>
      </c>
      <c r="N151" s="250" t="s">
        <v>42</v>
      </c>
      <c r="O151" s="70"/>
      <c r="P151" s="211">
        <f>O151*H151</f>
        <v>0</v>
      </c>
      <c r="Q151" s="211">
        <v>1.4379999999999999</v>
      </c>
      <c r="R151" s="211">
        <f>Q151*H151</f>
        <v>474.53999999999996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169</v>
      </c>
      <c r="AT151" s="213" t="s">
        <v>166</v>
      </c>
      <c r="AU151" s="213" t="s">
        <v>86</v>
      </c>
      <c r="AY151" s="16" t="s">
        <v>121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84</v>
      </c>
      <c r="BK151" s="214">
        <f>ROUND(I151*H151,2)</f>
        <v>0</v>
      </c>
      <c r="BL151" s="16" t="s">
        <v>129</v>
      </c>
      <c r="BM151" s="213" t="s">
        <v>181</v>
      </c>
    </row>
    <row r="152" spans="1:65" s="2" customFormat="1">
      <c r="A152" s="33"/>
      <c r="B152" s="34"/>
      <c r="C152" s="35"/>
      <c r="D152" s="215" t="s">
        <v>131</v>
      </c>
      <c r="E152" s="35"/>
      <c r="F152" s="216" t="s">
        <v>182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131</v>
      </c>
      <c r="AU152" s="16" t="s">
        <v>86</v>
      </c>
    </row>
    <row r="153" spans="1:65" s="2" customFormat="1" ht="19.5">
      <c r="A153" s="33"/>
      <c r="B153" s="34"/>
      <c r="C153" s="35"/>
      <c r="D153" s="215" t="s">
        <v>183</v>
      </c>
      <c r="E153" s="35"/>
      <c r="F153" s="251" t="s">
        <v>184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183</v>
      </c>
      <c r="AU153" s="16" t="s">
        <v>86</v>
      </c>
    </row>
    <row r="154" spans="1:65" s="13" customFormat="1">
      <c r="B154" s="219"/>
      <c r="C154" s="220"/>
      <c r="D154" s="215" t="s">
        <v>133</v>
      </c>
      <c r="E154" s="221" t="s">
        <v>1</v>
      </c>
      <c r="F154" s="222" t="s">
        <v>185</v>
      </c>
      <c r="G154" s="220"/>
      <c r="H154" s="223">
        <v>330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133</v>
      </c>
      <c r="AU154" s="229" t="s">
        <v>86</v>
      </c>
      <c r="AV154" s="13" t="s">
        <v>86</v>
      </c>
      <c r="AW154" s="13" t="s">
        <v>34</v>
      </c>
      <c r="AX154" s="13" t="s">
        <v>84</v>
      </c>
      <c r="AY154" s="229" t="s">
        <v>121</v>
      </c>
    </row>
    <row r="155" spans="1:65" s="2" customFormat="1" ht="16.5" customHeight="1">
      <c r="A155" s="33"/>
      <c r="B155" s="34"/>
      <c r="C155" s="241" t="s">
        <v>186</v>
      </c>
      <c r="D155" s="241" t="s">
        <v>166</v>
      </c>
      <c r="E155" s="242" t="s">
        <v>187</v>
      </c>
      <c r="F155" s="243" t="s">
        <v>188</v>
      </c>
      <c r="G155" s="244" t="s">
        <v>175</v>
      </c>
      <c r="H155" s="245">
        <v>4</v>
      </c>
      <c r="I155" s="246"/>
      <c r="J155" s="247">
        <f>ROUND(I155*H155,2)</f>
        <v>0</v>
      </c>
      <c r="K155" s="243" t="s">
        <v>1</v>
      </c>
      <c r="L155" s="248"/>
      <c r="M155" s="249" t="s">
        <v>1</v>
      </c>
      <c r="N155" s="250" t="s">
        <v>42</v>
      </c>
      <c r="O155" s="70"/>
      <c r="P155" s="211">
        <f>O155*H155</f>
        <v>0</v>
      </c>
      <c r="Q155" s="211">
        <v>1.1479999999999999</v>
      </c>
      <c r="R155" s="211">
        <f>Q155*H155</f>
        <v>4.5919999999999996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169</v>
      </c>
      <c r="AT155" s="213" t="s">
        <v>166</v>
      </c>
      <c r="AU155" s="213" t="s">
        <v>86</v>
      </c>
      <c r="AY155" s="16" t="s">
        <v>121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84</v>
      </c>
      <c r="BK155" s="214">
        <f>ROUND(I155*H155,2)</f>
        <v>0</v>
      </c>
      <c r="BL155" s="16" t="s">
        <v>129</v>
      </c>
      <c r="BM155" s="213" t="s">
        <v>189</v>
      </c>
    </row>
    <row r="156" spans="1:65" s="2" customFormat="1">
      <c r="A156" s="33"/>
      <c r="B156" s="34"/>
      <c r="C156" s="35"/>
      <c r="D156" s="215" t="s">
        <v>131</v>
      </c>
      <c r="E156" s="35"/>
      <c r="F156" s="216" t="s">
        <v>188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131</v>
      </c>
      <c r="AU156" s="16" t="s">
        <v>86</v>
      </c>
    </row>
    <row r="157" spans="1:65" s="2" customFormat="1" ht="16.5" customHeight="1">
      <c r="A157" s="33"/>
      <c r="B157" s="34"/>
      <c r="C157" s="241" t="s">
        <v>190</v>
      </c>
      <c r="D157" s="241" t="s">
        <v>166</v>
      </c>
      <c r="E157" s="242" t="s">
        <v>191</v>
      </c>
      <c r="F157" s="243" t="s">
        <v>192</v>
      </c>
      <c r="G157" s="244" t="s">
        <v>175</v>
      </c>
      <c r="H157" s="245">
        <v>4</v>
      </c>
      <c r="I157" s="246"/>
      <c r="J157" s="247">
        <f>ROUND(I157*H157,2)</f>
        <v>0</v>
      </c>
      <c r="K157" s="243" t="s">
        <v>1</v>
      </c>
      <c r="L157" s="248"/>
      <c r="M157" s="249" t="s">
        <v>1</v>
      </c>
      <c r="N157" s="250" t="s">
        <v>42</v>
      </c>
      <c r="O157" s="70"/>
      <c r="P157" s="211">
        <f>O157*H157</f>
        <v>0</v>
      </c>
      <c r="Q157" s="211">
        <v>1.1479999999999999</v>
      </c>
      <c r="R157" s="211">
        <f>Q157*H157</f>
        <v>4.5919999999999996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169</v>
      </c>
      <c r="AT157" s="213" t="s">
        <v>166</v>
      </c>
      <c r="AU157" s="213" t="s">
        <v>86</v>
      </c>
      <c r="AY157" s="16" t="s">
        <v>121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84</v>
      </c>
      <c r="BK157" s="214">
        <f>ROUND(I157*H157,2)</f>
        <v>0</v>
      </c>
      <c r="BL157" s="16" t="s">
        <v>129</v>
      </c>
      <c r="BM157" s="213" t="s">
        <v>193</v>
      </c>
    </row>
    <row r="158" spans="1:65" s="2" customFormat="1">
      <c r="A158" s="33"/>
      <c r="B158" s="34"/>
      <c r="C158" s="35"/>
      <c r="D158" s="215" t="s">
        <v>131</v>
      </c>
      <c r="E158" s="35"/>
      <c r="F158" s="216" t="s">
        <v>192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131</v>
      </c>
      <c r="AU158" s="16" t="s">
        <v>86</v>
      </c>
    </row>
    <row r="159" spans="1:65" s="2" customFormat="1" ht="21.75" customHeight="1">
      <c r="A159" s="33"/>
      <c r="B159" s="34"/>
      <c r="C159" s="241" t="s">
        <v>194</v>
      </c>
      <c r="D159" s="241" t="s">
        <v>166</v>
      </c>
      <c r="E159" s="242" t="s">
        <v>195</v>
      </c>
      <c r="F159" s="243" t="s">
        <v>196</v>
      </c>
      <c r="G159" s="244" t="s">
        <v>175</v>
      </c>
      <c r="H159" s="245">
        <v>2</v>
      </c>
      <c r="I159" s="246"/>
      <c r="J159" s="247">
        <f>ROUND(I159*H159,2)</f>
        <v>0</v>
      </c>
      <c r="K159" s="243" t="s">
        <v>128</v>
      </c>
      <c r="L159" s="248"/>
      <c r="M159" s="249" t="s">
        <v>1</v>
      </c>
      <c r="N159" s="250" t="s">
        <v>42</v>
      </c>
      <c r="O159" s="70"/>
      <c r="P159" s="211">
        <f>O159*H159</f>
        <v>0</v>
      </c>
      <c r="Q159" s="211">
        <v>1.29</v>
      </c>
      <c r="R159" s="211">
        <f>Q159*H159</f>
        <v>2.58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169</v>
      </c>
      <c r="AT159" s="213" t="s">
        <v>166</v>
      </c>
      <c r="AU159" s="213" t="s">
        <v>86</v>
      </c>
      <c r="AY159" s="16" t="s">
        <v>121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84</v>
      </c>
      <c r="BK159" s="214">
        <f>ROUND(I159*H159,2)</f>
        <v>0</v>
      </c>
      <c r="BL159" s="16" t="s">
        <v>129</v>
      </c>
      <c r="BM159" s="213" t="s">
        <v>197</v>
      </c>
    </row>
    <row r="160" spans="1:65" s="2" customFormat="1">
      <c r="A160" s="33"/>
      <c r="B160" s="34"/>
      <c r="C160" s="35"/>
      <c r="D160" s="215" t="s">
        <v>131</v>
      </c>
      <c r="E160" s="35"/>
      <c r="F160" s="216" t="s">
        <v>196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131</v>
      </c>
      <c r="AU160" s="16" t="s">
        <v>86</v>
      </c>
    </row>
    <row r="161" spans="1:65" s="2" customFormat="1" ht="21.75" customHeight="1">
      <c r="A161" s="33"/>
      <c r="B161" s="34"/>
      <c r="C161" s="241" t="s">
        <v>198</v>
      </c>
      <c r="D161" s="241" t="s">
        <v>166</v>
      </c>
      <c r="E161" s="242" t="s">
        <v>199</v>
      </c>
      <c r="F161" s="243" t="s">
        <v>200</v>
      </c>
      <c r="G161" s="244" t="s">
        <v>175</v>
      </c>
      <c r="H161" s="245">
        <v>2</v>
      </c>
      <c r="I161" s="246"/>
      <c r="J161" s="247">
        <f>ROUND(I161*H161,2)</f>
        <v>0</v>
      </c>
      <c r="K161" s="243" t="s">
        <v>128</v>
      </c>
      <c r="L161" s="248"/>
      <c r="M161" s="249" t="s">
        <v>1</v>
      </c>
      <c r="N161" s="250" t="s">
        <v>42</v>
      </c>
      <c r="O161" s="70"/>
      <c r="P161" s="211">
        <f>O161*H161</f>
        <v>0</v>
      </c>
      <c r="Q161" s="211">
        <v>1.29</v>
      </c>
      <c r="R161" s="211">
        <f>Q161*H161</f>
        <v>2.58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169</v>
      </c>
      <c r="AT161" s="213" t="s">
        <v>166</v>
      </c>
      <c r="AU161" s="213" t="s">
        <v>86</v>
      </c>
      <c r="AY161" s="16" t="s">
        <v>121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84</v>
      </c>
      <c r="BK161" s="214">
        <f>ROUND(I161*H161,2)</f>
        <v>0</v>
      </c>
      <c r="BL161" s="16" t="s">
        <v>129</v>
      </c>
      <c r="BM161" s="213" t="s">
        <v>201</v>
      </c>
    </row>
    <row r="162" spans="1:65" s="2" customFormat="1">
      <c r="A162" s="33"/>
      <c r="B162" s="34"/>
      <c r="C162" s="35"/>
      <c r="D162" s="215" t="s">
        <v>131</v>
      </c>
      <c r="E162" s="35"/>
      <c r="F162" s="216" t="s">
        <v>200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131</v>
      </c>
      <c r="AU162" s="16" t="s">
        <v>86</v>
      </c>
    </row>
    <row r="163" spans="1:65" s="2" customFormat="1" ht="21.75" customHeight="1">
      <c r="A163" s="33"/>
      <c r="B163" s="34"/>
      <c r="C163" s="241" t="s">
        <v>202</v>
      </c>
      <c r="D163" s="241" t="s">
        <v>166</v>
      </c>
      <c r="E163" s="242" t="s">
        <v>203</v>
      </c>
      <c r="F163" s="243" t="s">
        <v>204</v>
      </c>
      <c r="G163" s="244" t="s">
        <v>175</v>
      </c>
      <c r="H163" s="245">
        <v>2</v>
      </c>
      <c r="I163" s="246"/>
      <c r="J163" s="247">
        <f>ROUND(I163*H163,2)</f>
        <v>0</v>
      </c>
      <c r="K163" s="243" t="s">
        <v>128</v>
      </c>
      <c r="L163" s="248"/>
      <c r="M163" s="249" t="s">
        <v>1</v>
      </c>
      <c r="N163" s="250" t="s">
        <v>42</v>
      </c>
      <c r="O163" s="70"/>
      <c r="P163" s="211">
        <f>O163*H163</f>
        <v>0</v>
      </c>
      <c r="Q163" s="211">
        <v>1.2</v>
      </c>
      <c r="R163" s="211">
        <f>Q163*H163</f>
        <v>2.4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169</v>
      </c>
      <c r="AT163" s="213" t="s">
        <v>166</v>
      </c>
      <c r="AU163" s="213" t="s">
        <v>86</v>
      </c>
      <c r="AY163" s="16" t="s">
        <v>121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84</v>
      </c>
      <c r="BK163" s="214">
        <f>ROUND(I163*H163,2)</f>
        <v>0</v>
      </c>
      <c r="BL163" s="16" t="s">
        <v>129</v>
      </c>
      <c r="BM163" s="213" t="s">
        <v>205</v>
      </c>
    </row>
    <row r="164" spans="1:65" s="2" customFormat="1">
      <c r="A164" s="33"/>
      <c r="B164" s="34"/>
      <c r="C164" s="35"/>
      <c r="D164" s="215" t="s">
        <v>131</v>
      </c>
      <c r="E164" s="35"/>
      <c r="F164" s="216" t="s">
        <v>204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131</v>
      </c>
      <c r="AU164" s="16" t="s">
        <v>86</v>
      </c>
    </row>
    <row r="165" spans="1:65" s="2" customFormat="1" ht="21.75" customHeight="1">
      <c r="A165" s="33"/>
      <c r="B165" s="34"/>
      <c r="C165" s="241" t="s">
        <v>8</v>
      </c>
      <c r="D165" s="241" t="s">
        <v>166</v>
      </c>
      <c r="E165" s="242" t="s">
        <v>206</v>
      </c>
      <c r="F165" s="243" t="s">
        <v>207</v>
      </c>
      <c r="G165" s="244" t="s">
        <v>175</v>
      </c>
      <c r="H165" s="245">
        <v>2</v>
      </c>
      <c r="I165" s="246"/>
      <c r="J165" s="247">
        <f>ROUND(I165*H165,2)</f>
        <v>0</v>
      </c>
      <c r="K165" s="243" t="s">
        <v>128</v>
      </c>
      <c r="L165" s="248"/>
      <c r="M165" s="249" t="s">
        <v>1</v>
      </c>
      <c r="N165" s="250" t="s">
        <v>42</v>
      </c>
      <c r="O165" s="70"/>
      <c r="P165" s="211">
        <f>O165*H165</f>
        <v>0</v>
      </c>
      <c r="Q165" s="211">
        <v>1.2</v>
      </c>
      <c r="R165" s="211">
        <f>Q165*H165</f>
        <v>2.4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169</v>
      </c>
      <c r="AT165" s="213" t="s">
        <v>166</v>
      </c>
      <c r="AU165" s="213" t="s">
        <v>86</v>
      </c>
      <c r="AY165" s="16" t="s">
        <v>121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84</v>
      </c>
      <c r="BK165" s="214">
        <f>ROUND(I165*H165,2)</f>
        <v>0</v>
      </c>
      <c r="BL165" s="16" t="s">
        <v>129</v>
      </c>
      <c r="BM165" s="213" t="s">
        <v>208</v>
      </c>
    </row>
    <row r="166" spans="1:65" s="2" customFormat="1">
      <c r="A166" s="33"/>
      <c r="B166" s="34"/>
      <c r="C166" s="35"/>
      <c r="D166" s="215" t="s">
        <v>131</v>
      </c>
      <c r="E166" s="35"/>
      <c r="F166" s="216" t="s">
        <v>207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131</v>
      </c>
      <c r="AU166" s="16" t="s">
        <v>86</v>
      </c>
    </row>
    <row r="167" spans="1:65" s="2" customFormat="1" ht="21.75" customHeight="1">
      <c r="A167" s="33"/>
      <c r="B167" s="34"/>
      <c r="C167" s="241" t="s">
        <v>209</v>
      </c>
      <c r="D167" s="241" t="s">
        <v>166</v>
      </c>
      <c r="E167" s="242" t="s">
        <v>210</v>
      </c>
      <c r="F167" s="243" t="s">
        <v>211</v>
      </c>
      <c r="G167" s="244" t="s">
        <v>175</v>
      </c>
      <c r="H167" s="245">
        <v>2</v>
      </c>
      <c r="I167" s="246"/>
      <c r="J167" s="247">
        <f>ROUND(I167*H167,2)</f>
        <v>0</v>
      </c>
      <c r="K167" s="243" t="s">
        <v>128</v>
      </c>
      <c r="L167" s="248"/>
      <c r="M167" s="249" t="s">
        <v>1</v>
      </c>
      <c r="N167" s="250" t="s">
        <v>42</v>
      </c>
      <c r="O167" s="70"/>
      <c r="P167" s="211">
        <f>O167*H167</f>
        <v>0</v>
      </c>
      <c r="Q167" s="211">
        <v>1.1100000000000001</v>
      </c>
      <c r="R167" s="211">
        <f>Q167*H167</f>
        <v>2.2200000000000002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169</v>
      </c>
      <c r="AT167" s="213" t="s">
        <v>166</v>
      </c>
      <c r="AU167" s="213" t="s">
        <v>86</v>
      </c>
      <c r="AY167" s="16" t="s">
        <v>121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84</v>
      </c>
      <c r="BK167" s="214">
        <f>ROUND(I167*H167,2)</f>
        <v>0</v>
      </c>
      <c r="BL167" s="16" t="s">
        <v>129</v>
      </c>
      <c r="BM167" s="213" t="s">
        <v>212</v>
      </c>
    </row>
    <row r="168" spans="1:65" s="2" customFormat="1">
      <c r="A168" s="33"/>
      <c r="B168" s="34"/>
      <c r="C168" s="35"/>
      <c r="D168" s="215" t="s">
        <v>131</v>
      </c>
      <c r="E168" s="35"/>
      <c r="F168" s="216" t="s">
        <v>211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131</v>
      </c>
      <c r="AU168" s="16" t="s">
        <v>86</v>
      </c>
    </row>
    <row r="169" spans="1:65" s="2" customFormat="1" ht="21.75" customHeight="1">
      <c r="A169" s="33"/>
      <c r="B169" s="34"/>
      <c r="C169" s="241" t="s">
        <v>213</v>
      </c>
      <c r="D169" s="241" t="s">
        <v>166</v>
      </c>
      <c r="E169" s="242" t="s">
        <v>214</v>
      </c>
      <c r="F169" s="243" t="s">
        <v>215</v>
      </c>
      <c r="G169" s="244" t="s">
        <v>175</v>
      </c>
      <c r="H169" s="245">
        <v>2</v>
      </c>
      <c r="I169" s="246"/>
      <c r="J169" s="247">
        <f>ROUND(I169*H169,2)</f>
        <v>0</v>
      </c>
      <c r="K169" s="243" t="s">
        <v>128</v>
      </c>
      <c r="L169" s="248"/>
      <c r="M169" s="249" t="s">
        <v>1</v>
      </c>
      <c r="N169" s="250" t="s">
        <v>42</v>
      </c>
      <c r="O169" s="70"/>
      <c r="P169" s="211">
        <f>O169*H169</f>
        <v>0</v>
      </c>
      <c r="Q169" s="211">
        <v>1.1100000000000001</v>
      </c>
      <c r="R169" s="211">
        <f>Q169*H169</f>
        <v>2.2200000000000002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169</v>
      </c>
      <c r="AT169" s="213" t="s">
        <v>166</v>
      </c>
      <c r="AU169" s="213" t="s">
        <v>86</v>
      </c>
      <c r="AY169" s="16" t="s">
        <v>121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84</v>
      </c>
      <c r="BK169" s="214">
        <f>ROUND(I169*H169,2)</f>
        <v>0</v>
      </c>
      <c r="BL169" s="16" t="s">
        <v>129</v>
      </c>
      <c r="BM169" s="213" t="s">
        <v>216</v>
      </c>
    </row>
    <row r="170" spans="1:65" s="2" customFormat="1">
      <c r="A170" s="33"/>
      <c r="B170" s="34"/>
      <c r="C170" s="35"/>
      <c r="D170" s="215" t="s">
        <v>131</v>
      </c>
      <c r="E170" s="35"/>
      <c r="F170" s="216" t="s">
        <v>215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131</v>
      </c>
      <c r="AU170" s="16" t="s">
        <v>86</v>
      </c>
    </row>
    <row r="171" spans="1:65" s="2" customFormat="1" ht="16.5" customHeight="1">
      <c r="A171" s="33"/>
      <c r="B171" s="34"/>
      <c r="C171" s="202" t="s">
        <v>217</v>
      </c>
      <c r="D171" s="202" t="s">
        <v>124</v>
      </c>
      <c r="E171" s="203" t="s">
        <v>218</v>
      </c>
      <c r="F171" s="204" t="s">
        <v>219</v>
      </c>
      <c r="G171" s="205" t="s">
        <v>175</v>
      </c>
      <c r="H171" s="206">
        <v>448</v>
      </c>
      <c r="I171" s="207"/>
      <c r="J171" s="208">
        <f>ROUND(I171*H171,2)</f>
        <v>0</v>
      </c>
      <c r="K171" s="204" t="s">
        <v>1</v>
      </c>
      <c r="L171" s="38"/>
      <c r="M171" s="209" t="s">
        <v>1</v>
      </c>
      <c r="N171" s="210" t="s">
        <v>42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129</v>
      </c>
      <c r="AT171" s="213" t="s">
        <v>124</v>
      </c>
      <c r="AU171" s="213" t="s">
        <v>86</v>
      </c>
      <c r="AY171" s="16" t="s">
        <v>121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84</v>
      </c>
      <c r="BK171" s="214">
        <f>ROUND(I171*H171,2)</f>
        <v>0</v>
      </c>
      <c r="BL171" s="16" t="s">
        <v>129</v>
      </c>
      <c r="BM171" s="213" t="s">
        <v>220</v>
      </c>
    </row>
    <row r="172" spans="1:65" s="2" customFormat="1">
      <c r="A172" s="33"/>
      <c r="B172" s="34"/>
      <c r="C172" s="35"/>
      <c r="D172" s="215" t="s">
        <v>131</v>
      </c>
      <c r="E172" s="35"/>
      <c r="F172" s="216" t="s">
        <v>221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131</v>
      </c>
      <c r="AU172" s="16" t="s">
        <v>86</v>
      </c>
    </row>
    <row r="173" spans="1:65" s="13" customFormat="1">
      <c r="B173" s="219"/>
      <c r="C173" s="220"/>
      <c r="D173" s="215" t="s">
        <v>133</v>
      </c>
      <c r="E173" s="221" t="s">
        <v>1</v>
      </c>
      <c r="F173" s="222" t="s">
        <v>222</v>
      </c>
      <c r="G173" s="220"/>
      <c r="H173" s="223">
        <v>448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133</v>
      </c>
      <c r="AU173" s="229" t="s">
        <v>86</v>
      </c>
      <c r="AV173" s="13" t="s">
        <v>86</v>
      </c>
      <c r="AW173" s="13" t="s">
        <v>34</v>
      </c>
      <c r="AX173" s="13" t="s">
        <v>84</v>
      </c>
      <c r="AY173" s="229" t="s">
        <v>121</v>
      </c>
    </row>
    <row r="174" spans="1:65" s="2" customFormat="1" ht="21.75" customHeight="1">
      <c r="A174" s="33"/>
      <c r="B174" s="34"/>
      <c r="C174" s="241" t="s">
        <v>223</v>
      </c>
      <c r="D174" s="241" t="s">
        <v>166</v>
      </c>
      <c r="E174" s="242" t="s">
        <v>224</v>
      </c>
      <c r="F174" s="243" t="s">
        <v>225</v>
      </c>
      <c r="G174" s="244" t="s">
        <v>175</v>
      </c>
      <c r="H174" s="245">
        <v>448</v>
      </c>
      <c r="I174" s="246"/>
      <c r="J174" s="247">
        <f>ROUND(I174*H174,2)</f>
        <v>0</v>
      </c>
      <c r="K174" s="243" t="s">
        <v>128</v>
      </c>
      <c r="L174" s="248"/>
      <c r="M174" s="249" t="s">
        <v>1</v>
      </c>
      <c r="N174" s="250" t="s">
        <v>42</v>
      </c>
      <c r="O174" s="70"/>
      <c r="P174" s="211">
        <f>O174*H174</f>
        <v>0</v>
      </c>
      <c r="Q174" s="211">
        <v>0.3</v>
      </c>
      <c r="R174" s="211">
        <f>Q174*H174</f>
        <v>134.4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169</v>
      </c>
      <c r="AT174" s="213" t="s">
        <v>166</v>
      </c>
      <c r="AU174" s="213" t="s">
        <v>86</v>
      </c>
      <c r="AY174" s="16" t="s">
        <v>121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84</v>
      </c>
      <c r="BK174" s="214">
        <f>ROUND(I174*H174,2)</f>
        <v>0</v>
      </c>
      <c r="BL174" s="16" t="s">
        <v>129</v>
      </c>
      <c r="BM174" s="213" t="s">
        <v>226</v>
      </c>
    </row>
    <row r="175" spans="1:65" s="2" customFormat="1">
      <c r="A175" s="33"/>
      <c r="B175" s="34"/>
      <c r="C175" s="35"/>
      <c r="D175" s="215" t="s">
        <v>131</v>
      </c>
      <c r="E175" s="35"/>
      <c r="F175" s="216" t="s">
        <v>225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131</v>
      </c>
      <c r="AU175" s="16" t="s">
        <v>86</v>
      </c>
    </row>
    <row r="176" spans="1:65" s="2" customFormat="1" ht="21.75" customHeight="1">
      <c r="A176" s="33"/>
      <c r="B176" s="34"/>
      <c r="C176" s="202" t="s">
        <v>227</v>
      </c>
      <c r="D176" s="202" t="s">
        <v>124</v>
      </c>
      <c r="E176" s="203" t="s">
        <v>228</v>
      </c>
      <c r="F176" s="204" t="s">
        <v>229</v>
      </c>
      <c r="G176" s="205" t="s">
        <v>127</v>
      </c>
      <c r="H176" s="206">
        <v>232</v>
      </c>
      <c r="I176" s="207"/>
      <c r="J176" s="208">
        <f>ROUND(I176*H176,2)</f>
        <v>0</v>
      </c>
      <c r="K176" s="204" t="s">
        <v>128</v>
      </c>
      <c r="L176" s="38"/>
      <c r="M176" s="209" t="s">
        <v>1</v>
      </c>
      <c r="N176" s="210" t="s">
        <v>42</v>
      </c>
      <c r="O176" s="70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129</v>
      </c>
      <c r="AT176" s="213" t="s">
        <v>124</v>
      </c>
      <c r="AU176" s="213" t="s">
        <v>86</v>
      </c>
      <c r="AY176" s="16" t="s">
        <v>121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84</v>
      </c>
      <c r="BK176" s="214">
        <f>ROUND(I176*H176,2)</f>
        <v>0</v>
      </c>
      <c r="BL176" s="16" t="s">
        <v>129</v>
      </c>
      <c r="BM176" s="213" t="s">
        <v>230</v>
      </c>
    </row>
    <row r="177" spans="1:65" s="2" customFormat="1" ht="19.5">
      <c r="A177" s="33"/>
      <c r="B177" s="34"/>
      <c r="C177" s="35"/>
      <c r="D177" s="215" t="s">
        <v>131</v>
      </c>
      <c r="E177" s="35"/>
      <c r="F177" s="216" t="s">
        <v>231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131</v>
      </c>
      <c r="AU177" s="16" t="s">
        <v>86</v>
      </c>
    </row>
    <row r="178" spans="1:65" s="2" customFormat="1" ht="21.75" customHeight="1">
      <c r="A178" s="33"/>
      <c r="B178" s="34"/>
      <c r="C178" s="241" t="s">
        <v>7</v>
      </c>
      <c r="D178" s="241" t="s">
        <v>166</v>
      </c>
      <c r="E178" s="242" t="s">
        <v>232</v>
      </c>
      <c r="F178" s="243" t="s">
        <v>233</v>
      </c>
      <c r="G178" s="244" t="s">
        <v>175</v>
      </c>
      <c r="H178" s="245">
        <v>232</v>
      </c>
      <c r="I178" s="246"/>
      <c r="J178" s="247">
        <f>ROUND(I178*H178,2)</f>
        <v>0</v>
      </c>
      <c r="K178" s="243" t="s">
        <v>128</v>
      </c>
      <c r="L178" s="248"/>
      <c r="M178" s="249" t="s">
        <v>1</v>
      </c>
      <c r="N178" s="250" t="s">
        <v>42</v>
      </c>
      <c r="O178" s="70"/>
      <c r="P178" s="211">
        <f>O178*H178</f>
        <v>0</v>
      </c>
      <c r="Q178" s="211">
        <v>0.33100000000000002</v>
      </c>
      <c r="R178" s="211">
        <f>Q178*H178</f>
        <v>76.792000000000002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169</v>
      </c>
      <c r="AT178" s="213" t="s">
        <v>166</v>
      </c>
      <c r="AU178" s="213" t="s">
        <v>86</v>
      </c>
      <c r="AY178" s="16" t="s">
        <v>121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84</v>
      </c>
      <c r="BK178" s="214">
        <f>ROUND(I178*H178,2)</f>
        <v>0</v>
      </c>
      <c r="BL178" s="16" t="s">
        <v>129</v>
      </c>
      <c r="BM178" s="213" t="s">
        <v>234</v>
      </c>
    </row>
    <row r="179" spans="1:65" s="2" customFormat="1">
      <c r="A179" s="33"/>
      <c r="B179" s="34"/>
      <c r="C179" s="35"/>
      <c r="D179" s="215" t="s">
        <v>131</v>
      </c>
      <c r="E179" s="35"/>
      <c r="F179" s="216" t="s">
        <v>233</v>
      </c>
      <c r="G179" s="35"/>
      <c r="H179" s="35"/>
      <c r="I179" s="114"/>
      <c r="J179" s="35"/>
      <c r="K179" s="35"/>
      <c r="L179" s="38"/>
      <c r="M179" s="217"/>
      <c r="N179" s="21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131</v>
      </c>
      <c r="AU179" s="16" t="s">
        <v>86</v>
      </c>
    </row>
    <row r="180" spans="1:65" s="2" customFormat="1" ht="16.5" customHeight="1">
      <c r="A180" s="33"/>
      <c r="B180" s="34"/>
      <c r="C180" s="202" t="s">
        <v>235</v>
      </c>
      <c r="D180" s="202" t="s">
        <v>124</v>
      </c>
      <c r="E180" s="203" t="s">
        <v>236</v>
      </c>
      <c r="F180" s="204" t="s">
        <v>237</v>
      </c>
      <c r="G180" s="205" t="s">
        <v>143</v>
      </c>
      <c r="H180" s="206">
        <v>7.8</v>
      </c>
      <c r="I180" s="207"/>
      <c r="J180" s="208">
        <f>ROUND(I180*H180,2)</f>
        <v>0</v>
      </c>
      <c r="K180" s="204" t="s">
        <v>1</v>
      </c>
      <c r="L180" s="38"/>
      <c r="M180" s="209" t="s">
        <v>1</v>
      </c>
      <c r="N180" s="210" t="s">
        <v>42</v>
      </c>
      <c r="O180" s="70"/>
      <c r="P180" s="211">
        <f>O180*H180</f>
        <v>0</v>
      </c>
      <c r="Q180" s="211">
        <v>0.71545999999999998</v>
      </c>
      <c r="R180" s="211">
        <f>Q180*H180</f>
        <v>5.5805879999999997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129</v>
      </c>
      <c r="AT180" s="213" t="s">
        <v>124</v>
      </c>
      <c r="AU180" s="213" t="s">
        <v>86</v>
      </c>
      <c r="AY180" s="16" t="s">
        <v>121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84</v>
      </c>
      <c r="BK180" s="214">
        <f>ROUND(I180*H180,2)</f>
        <v>0</v>
      </c>
      <c r="BL180" s="16" t="s">
        <v>129</v>
      </c>
      <c r="BM180" s="213" t="s">
        <v>238</v>
      </c>
    </row>
    <row r="181" spans="1:65" s="2" customFormat="1" ht="19.5">
      <c r="A181" s="33"/>
      <c r="B181" s="34"/>
      <c r="C181" s="35"/>
      <c r="D181" s="215" t="s">
        <v>131</v>
      </c>
      <c r="E181" s="35"/>
      <c r="F181" s="216" t="s">
        <v>239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131</v>
      </c>
      <c r="AU181" s="16" t="s">
        <v>86</v>
      </c>
    </row>
    <row r="182" spans="1:65" s="2" customFormat="1" ht="19.5">
      <c r="A182" s="33"/>
      <c r="B182" s="34"/>
      <c r="C182" s="35"/>
      <c r="D182" s="215" t="s">
        <v>183</v>
      </c>
      <c r="E182" s="35"/>
      <c r="F182" s="251" t="s">
        <v>240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183</v>
      </c>
      <c r="AU182" s="16" t="s">
        <v>86</v>
      </c>
    </row>
    <row r="183" spans="1:65" s="13" customFormat="1">
      <c r="B183" s="219"/>
      <c r="C183" s="220"/>
      <c r="D183" s="215" t="s">
        <v>133</v>
      </c>
      <c r="E183" s="221" t="s">
        <v>1</v>
      </c>
      <c r="F183" s="222" t="s">
        <v>241</v>
      </c>
      <c r="G183" s="220"/>
      <c r="H183" s="223">
        <v>3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133</v>
      </c>
      <c r="AU183" s="229" t="s">
        <v>86</v>
      </c>
      <c r="AV183" s="13" t="s">
        <v>86</v>
      </c>
      <c r="AW183" s="13" t="s">
        <v>34</v>
      </c>
      <c r="AX183" s="13" t="s">
        <v>77</v>
      </c>
      <c r="AY183" s="229" t="s">
        <v>121</v>
      </c>
    </row>
    <row r="184" spans="1:65" s="13" customFormat="1">
      <c r="B184" s="219"/>
      <c r="C184" s="220"/>
      <c r="D184" s="215" t="s">
        <v>133</v>
      </c>
      <c r="E184" s="221" t="s">
        <v>1</v>
      </c>
      <c r="F184" s="222" t="s">
        <v>242</v>
      </c>
      <c r="G184" s="220"/>
      <c r="H184" s="223">
        <v>4.8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133</v>
      </c>
      <c r="AU184" s="229" t="s">
        <v>86</v>
      </c>
      <c r="AV184" s="13" t="s">
        <v>86</v>
      </c>
      <c r="AW184" s="13" t="s">
        <v>34</v>
      </c>
      <c r="AX184" s="13" t="s">
        <v>77</v>
      </c>
      <c r="AY184" s="229" t="s">
        <v>121</v>
      </c>
    </row>
    <row r="185" spans="1:65" s="14" customFormat="1">
      <c r="B185" s="230"/>
      <c r="C185" s="231"/>
      <c r="D185" s="215" t="s">
        <v>133</v>
      </c>
      <c r="E185" s="232" t="s">
        <v>1</v>
      </c>
      <c r="F185" s="233" t="s">
        <v>148</v>
      </c>
      <c r="G185" s="231"/>
      <c r="H185" s="234">
        <v>7.8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133</v>
      </c>
      <c r="AU185" s="240" t="s">
        <v>86</v>
      </c>
      <c r="AV185" s="14" t="s">
        <v>129</v>
      </c>
      <c r="AW185" s="14" t="s">
        <v>34</v>
      </c>
      <c r="AX185" s="14" t="s">
        <v>84</v>
      </c>
      <c r="AY185" s="240" t="s">
        <v>121</v>
      </c>
    </row>
    <row r="186" spans="1:65" s="2" customFormat="1" ht="16.5" customHeight="1">
      <c r="A186" s="33"/>
      <c r="B186" s="34"/>
      <c r="C186" s="202" t="s">
        <v>243</v>
      </c>
      <c r="D186" s="202" t="s">
        <v>124</v>
      </c>
      <c r="E186" s="203" t="s">
        <v>244</v>
      </c>
      <c r="F186" s="204" t="s">
        <v>245</v>
      </c>
      <c r="G186" s="205" t="s">
        <v>246</v>
      </c>
      <c r="H186" s="206">
        <v>2.8000000000000001E-2</v>
      </c>
      <c r="I186" s="207"/>
      <c r="J186" s="208">
        <f>ROUND(I186*H186,2)</f>
        <v>0</v>
      </c>
      <c r="K186" s="204" t="s">
        <v>1</v>
      </c>
      <c r="L186" s="38"/>
      <c r="M186" s="209" t="s">
        <v>1</v>
      </c>
      <c r="N186" s="210" t="s">
        <v>42</v>
      </c>
      <c r="O186" s="70"/>
      <c r="P186" s="211">
        <f>O186*H186</f>
        <v>0</v>
      </c>
      <c r="Q186" s="211">
        <v>1</v>
      </c>
      <c r="R186" s="211">
        <f>Q186*H186</f>
        <v>2.8000000000000001E-2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129</v>
      </c>
      <c r="AT186" s="213" t="s">
        <v>124</v>
      </c>
      <c r="AU186" s="213" t="s">
        <v>86</v>
      </c>
      <c r="AY186" s="16" t="s">
        <v>121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84</v>
      </c>
      <c r="BK186" s="214">
        <f>ROUND(I186*H186,2)</f>
        <v>0</v>
      </c>
      <c r="BL186" s="16" t="s">
        <v>129</v>
      </c>
      <c r="BM186" s="213" t="s">
        <v>247</v>
      </c>
    </row>
    <row r="187" spans="1:65" s="2" customFormat="1" ht="19.5">
      <c r="A187" s="33"/>
      <c r="B187" s="34"/>
      <c r="C187" s="35"/>
      <c r="D187" s="215" t="s">
        <v>131</v>
      </c>
      <c r="E187" s="35"/>
      <c r="F187" s="216" t="s">
        <v>248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131</v>
      </c>
      <c r="AU187" s="16" t="s">
        <v>86</v>
      </c>
    </row>
    <row r="188" spans="1:65" s="2" customFormat="1" ht="19.5">
      <c r="A188" s="33"/>
      <c r="B188" s="34"/>
      <c r="C188" s="35"/>
      <c r="D188" s="215" t="s">
        <v>183</v>
      </c>
      <c r="E188" s="35"/>
      <c r="F188" s="251" t="s">
        <v>240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183</v>
      </c>
      <c r="AU188" s="16" t="s">
        <v>86</v>
      </c>
    </row>
    <row r="189" spans="1:65" s="2" customFormat="1" ht="21.75" customHeight="1">
      <c r="A189" s="33"/>
      <c r="B189" s="34"/>
      <c r="C189" s="202" t="s">
        <v>249</v>
      </c>
      <c r="D189" s="202" t="s">
        <v>124</v>
      </c>
      <c r="E189" s="203" t="s">
        <v>250</v>
      </c>
      <c r="F189" s="204" t="s">
        <v>251</v>
      </c>
      <c r="G189" s="205" t="s">
        <v>151</v>
      </c>
      <c r="H189" s="206">
        <v>984.58799999999997</v>
      </c>
      <c r="I189" s="207"/>
      <c r="J189" s="208">
        <f>ROUND(I189*H189,2)</f>
        <v>0</v>
      </c>
      <c r="K189" s="204" t="s">
        <v>128</v>
      </c>
      <c r="L189" s="38"/>
      <c r="M189" s="209" t="s">
        <v>1</v>
      </c>
      <c r="N189" s="210" t="s">
        <v>42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129</v>
      </c>
      <c r="AT189" s="213" t="s">
        <v>124</v>
      </c>
      <c r="AU189" s="213" t="s">
        <v>86</v>
      </c>
      <c r="AY189" s="16" t="s">
        <v>121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84</v>
      </c>
      <c r="BK189" s="214">
        <f>ROUND(I189*H189,2)</f>
        <v>0</v>
      </c>
      <c r="BL189" s="16" t="s">
        <v>129</v>
      </c>
      <c r="BM189" s="213" t="s">
        <v>252</v>
      </c>
    </row>
    <row r="190" spans="1:65" s="2" customFormat="1" ht="19.5">
      <c r="A190" s="33"/>
      <c r="B190" s="34"/>
      <c r="C190" s="35"/>
      <c r="D190" s="215" t="s">
        <v>131</v>
      </c>
      <c r="E190" s="35"/>
      <c r="F190" s="216" t="s">
        <v>253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131</v>
      </c>
      <c r="AU190" s="16" t="s">
        <v>86</v>
      </c>
    </row>
    <row r="191" spans="1:65" s="13" customFormat="1">
      <c r="B191" s="219"/>
      <c r="C191" s="220"/>
      <c r="D191" s="215" t="s">
        <v>133</v>
      </c>
      <c r="E191" s="221" t="s">
        <v>1</v>
      </c>
      <c r="F191" s="222" t="s">
        <v>254</v>
      </c>
      <c r="G191" s="220"/>
      <c r="H191" s="223">
        <v>851.7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133</v>
      </c>
      <c r="AU191" s="229" t="s">
        <v>86</v>
      </c>
      <c r="AV191" s="13" t="s">
        <v>86</v>
      </c>
      <c r="AW191" s="13" t="s">
        <v>34</v>
      </c>
      <c r="AX191" s="13" t="s">
        <v>77</v>
      </c>
      <c r="AY191" s="229" t="s">
        <v>121</v>
      </c>
    </row>
    <row r="192" spans="1:65" s="13" customFormat="1">
      <c r="B192" s="219"/>
      <c r="C192" s="220"/>
      <c r="D192" s="215" t="s">
        <v>133</v>
      </c>
      <c r="E192" s="221" t="s">
        <v>1</v>
      </c>
      <c r="F192" s="222" t="s">
        <v>255</v>
      </c>
      <c r="G192" s="220"/>
      <c r="H192" s="223">
        <v>22.68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133</v>
      </c>
      <c r="AU192" s="229" t="s">
        <v>86</v>
      </c>
      <c r="AV192" s="13" t="s">
        <v>86</v>
      </c>
      <c r="AW192" s="13" t="s">
        <v>34</v>
      </c>
      <c r="AX192" s="13" t="s">
        <v>77</v>
      </c>
      <c r="AY192" s="229" t="s">
        <v>121</v>
      </c>
    </row>
    <row r="193" spans="1:65" s="13" customFormat="1">
      <c r="B193" s="219"/>
      <c r="C193" s="220"/>
      <c r="D193" s="215" t="s">
        <v>133</v>
      </c>
      <c r="E193" s="221" t="s">
        <v>1</v>
      </c>
      <c r="F193" s="222" t="s">
        <v>256</v>
      </c>
      <c r="G193" s="220"/>
      <c r="H193" s="223">
        <v>100.8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133</v>
      </c>
      <c r="AU193" s="229" t="s">
        <v>86</v>
      </c>
      <c r="AV193" s="13" t="s">
        <v>86</v>
      </c>
      <c r="AW193" s="13" t="s">
        <v>34</v>
      </c>
      <c r="AX193" s="13" t="s">
        <v>77</v>
      </c>
      <c r="AY193" s="229" t="s">
        <v>121</v>
      </c>
    </row>
    <row r="194" spans="1:65" s="13" customFormat="1">
      <c r="B194" s="219"/>
      <c r="C194" s="220"/>
      <c r="D194" s="215" t="s">
        <v>133</v>
      </c>
      <c r="E194" s="221" t="s">
        <v>1</v>
      </c>
      <c r="F194" s="222" t="s">
        <v>257</v>
      </c>
      <c r="G194" s="220"/>
      <c r="H194" s="223">
        <v>6.24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133</v>
      </c>
      <c r="AU194" s="229" t="s">
        <v>86</v>
      </c>
      <c r="AV194" s="13" t="s">
        <v>86</v>
      </c>
      <c r="AW194" s="13" t="s">
        <v>34</v>
      </c>
      <c r="AX194" s="13" t="s">
        <v>77</v>
      </c>
      <c r="AY194" s="229" t="s">
        <v>121</v>
      </c>
    </row>
    <row r="195" spans="1:65" s="13" customFormat="1">
      <c r="B195" s="219"/>
      <c r="C195" s="220"/>
      <c r="D195" s="215" t="s">
        <v>133</v>
      </c>
      <c r="E195" s="221" t="s">
        <v>1</v>
      </c>
      <c r="F195" s="222" t="s">
        <v>258</v>
      </c>
      <c r="G195" s="220"/>
      <c r="H195" s="223">
        <v>2.7930000000000001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133</v>
      </c>
      <c r="AU195" s="229" t="s">
        <v>86</v>
      </c>
      <c r="AV195" s="13" t="s">
        <v>86</v>
      </c>
      <c r="AW195" s="13" t="s">
        <v>34</v>
      </c>
      <c r="AX195" s="13" t="s">
        <v>77</v>
      </c>
      <c r="AY195" s="229" t="s">
        <v>121</v>
      </c>
    </row>
    <row r="196" spans="1:65" s="13" customFormat="1">
      <c r="B196" s="219"/>
      <c r="C196" s="220"/>
      <c r="D196" s="215" t="s">
        <v>133</v>
      </c>
      <c r="E196" s="221" t="s">
        <v>1</v>
      </c>
      <c r="F196" s="222" t="s">
        <v>259</v>
      </c>
      <c r="G196" s="220"/>
      <c r="H196" s="223">
        <v>0.375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133</v>
      </c>
      <c r="AU196" s="229" t="s">
        <v>86</v>
      </c>
      <c r="AV196" s="13" t="s">
        <v>86</v>
      </c>
      <c r="AW196" s="13" t="s">
        <v>34</v>
      </c>
      <c r="AX196" s="13" t="s">
        <v>77</v>
      </c>
      <c r="AY196" s="229" t="s">
        <v>121</v>
      </c>
    </row>
    <row r="197" spans="1:65" s="14" customFormat="1">
      <c r="B197" s="230"/>
      <c r="C197" s="231"/>
      <c r="D197" s="215" t="s">
        <v>133</v>
      </c>
      <c r="E197" s="232" t="s">
        <v>1</v>
      </c>
      <c r="F197" s="233" t="s">
        <v>148</v>
      </c>
      <c r="G197" s="231"/>
      <c r="H197" s="234">
        <v>984.58799999999997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133</v>
      </c>
      <c r="AU197" s="240" t="s">
        <v>86</v>
      </c>
      <c r="AV197" s="14" t="s">
        <v>129</v>
      </c>
      <c r="AW197" s="14" t="s">
        <v>34</v>
      </c>
      <c r="AX197" s="14" t="s">
        <v>84</v>
      </c>
      <c r="AY197" s="240" t="s">
        <v>121</v>
      </c>
    </row>
    <row r="198" spans="1:65" s="2" customFormat="1" ht="21.75" customHeight="1">
      <c r="A198" s="33"/>
      <c r="B198" s="34"/>
      <c r="C198" s="202" t="s">
        <v>260</v>
      </c>
      <c r="D198" s="202" t="s">
        <v>124</v>
      </c>
      <c r="E198" s="203" t="s">
        <v>156</v>
      </c>
      <c r="F198" s="204" t="s">
        <v>157</v>
      </c>
      <c r="G198" s="205" t="s">
        <v>143</v>
      </c>
      <c r="H198" s="206">
        <v>972.58</v>
      </c>
      <c r="I198" s="207"/>
      <c r="J198" s="208">
        <f>ROUND(I198*H198,2)</f>
        <v>0</v>
      </c>
      <c r="K198" s="204" t="s">
        <v>128</v>
      </c>
      <c r="L198" s="38"/>
      <c r="M198" s="209" t="s">
        <v>1</v>
      </c>
      <c r="N198" s="210" t="s">
        <v>42</v>
      </c>
      <c r="O198" s="70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129</v>
      </c>
      <c r="AT198" s="213" t="s">
        <v>124</v>
      </c>
      <c r="AU198" s="213" t="s">
        <v>86</v>
      </c>
      <c r="AY198" s="16" t="s">
        <v>121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84</v>
      </c>
      <c r="BK198" s="214">
        <f>ROUND(I198*H198,2)</f>
        <v>0</v>
      </c>
      <c r="BL198" s="16" t="s">
        <v>129</v>
      </c>
      <c r="BM198" s="213" t="s">
        <v>261</v>
      </c>
    </row>
    <row r="199" spans="1:65" s="2" customFormat="1" ht="19.5">
      <c r="A199" s="33"/>
      <c r="B199" s="34"/>
      <c r="C199" s="35"/>
      <c r="D199" s="215" t="s">
        <v>131</v>
      </c>
      <c r="E199" s="35"/>
      <c r="F199" s="216" t="s">
        <v>159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131</v>
      </c>
      <c r="AU199" s="16" t="s">
        <v>86</v>
      </c>
    </row>
    <row r="200" spans="1:65" s="13" customFormat="1">
      <c r="B200" s="219"/>
      <c r="C200" s="220"/>
      <c r="D200" s="215" t="s">
        <v>133</v>
      </c>
      <c r="E200" s="221" t="s">
        <v>1</v>
      </c>
      <c r="F200" s="222" t="s">
        <v>262</v>
      </c>
      <c r="G200" s="220"/>
      <c r="H200" s="223">
        <v>972.58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133</v>
      </c>
      <c r="AU200" s="229" t="s">
        <v>86</v>
      </c>
      <c r="AV200" s="13" t="s">
        <v>86</v>
      </c>
      <c r="AW200" s="13" t="s">
        <v>34</v>
      </c>
      <c r="AX200" s="13" t="s">
        <v>84</v>
      </c>
      <c r="AY200" s="229" t="s">
        <v>121</v>
      </c>
    </row>
    <row r="201" spans="1:65" s="2" customFormat="1" ht="21.75" customHeight="1">
      <c r="A201" s="33"/>
      <c r="B201" s="34"/>
      <c r="C201" s="202" t="s">
        <v>263</v>
      </c>
      <c r="D201" s="202" t="s">
        <v>124</v>
      </c>
      <c r="E201" s="203" t="s">
        <v>264</v>
      </c>
      <c r="F201" s="204" t="s">
        <v>265</v>
      </c>
      <c r="G201" s="205" t="s">
        <v>143</v>
      </c>
      <c r="H201" s="206">
        <v>707.62</v>
      </c>
      <c r="I201" s="207"/>
      <c r="J201" s="208">
        <f>ROUND(I201*H201,2)</f>
        <v>0</v>
      </c>
      <c r="K201" s="204" t="s">
        <v>128</v>
      </c>
      <c r="L201" s="38"/>
      <c r="M201" s="209" t="s">
        <v>1</v>
      </c>
      <c r="N201" s="210" t="s">
        <v>42</v>
      </c>
      <c r="O201" s="7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129</v>
      </c>
      <c r="AT201" s="213" t="s">
        <v>124</v>
      </c>
      <c r="AU201" s="213" t="s">
        <v>86</v>
      </c>
      <c r="AY201" s="16" t="s">
        <v>121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84</v>
      </c>
      <c r="BK201" s="214">
        <f>ROUND(I201*H201,2)</f>
        <v>0</v>
      </c>
      <c r="BL201" s="16" t="s">
        <v>129</v>
      </c>
      <c r="BM201" s="213" t="s">
        <v>266</v>
      </c>
    </row>
    <row r="202" spans="1:65" s="2" customFormat="1" ht="19.5">
      <c r="A202" s="33"/>
      <c r="B202" s="34"/>
      <c r="C202" s="35"/>
      <c r="D202" s="215" t="s">
        <v>131</v>
      </c>
      <c r="E202" s="35"/>
      <c r="F202" s="216" t="s">
        <v>267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131</v>
      </c>
      <c r="AU202" s="16" t="s">
        <v>86</v>
      </c>
    </row>
    <row r="203" spans="1:65" s="13" customFormat="1">
      <c r="B203" s="219"/>
      <c r="C203" s="220"/>
      <c r="D203" s="215" t="s">
        <v>133</v>
      </c>
      <c r="E203" s="221" t="s">
        <v>1</v>
      </c>
      <c r="F203" s="222" t="s">
        <v>268</v>
      </c>
      <c r="G203" s="220"/>
      <c r="H203" s="223">
        <v>707.62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133</v>
      </c>
      <c r="AU203" s="229" t="s">
        <v>86</v>
      </c>
      <c r="AV203" s="13" t="s">
        <v>86</v>
      </c>
      <c r="AW203" s="13" t="s">
        <v>34</v>
      </c>
      <c r="AX203" s="13" t="s">
        <v>84</v>
      </c>
      <c r="AY203" s="229" t="s">
        <v>121</v>
      </c>
    </row>
    <row r="204" spans="1:65" s="2" customFormat="1" ht="21.75" customHeight="1">
      <c r="A204" s="33"/>
      <c r="B204" s="34"/>
      <c r="C204" s="241" t="s">
        <v>269</v>
      </c>
      <c r="D204" s="241" t="s">
        <v>166</v>
      </c>
      <c r="E204" s="242" t="s">
        <v>270</v>
      </c>
      <c r="F204" s="243" t="s">
        <v>271</v>
      </c>
      <c r="G204" s="244" t="s">
        <v>143</v>
      </c>
      <c r="H204" s="245">
        <v>683.1</v>
      </c>
      <c r="I204" s="246"/>
      <c r="J204" s="247">
        <f>ROUND(I204*H204,2)</f>
        <v>0</v>
      </c>
      <c r="K204" s="243" t="s">
        <v>128</v>
      </c>
      <c r="L204" s="248"/>
      <c r="M204" s="249" t="s">
        <v>1</v>
      </c>
      <c r="N204" s="250" t="s">
        <v>42</v>
      </c>
      <c r="O204" s="70"/>
      <c r="P204" s="211">
        <f>O204*H204</f>
        <v>0</v>
      </c>
      <c r="Q204" s="211">
        <v>0.14499999999999999</v>
      </c>
      <c r="R204" s="211">
        <f>Q204*H204</f>
        <v>99.049499999999995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169</v>
      </c>
      <c r="AT204" s="213" t="s">
        <v>166</v>
      </c>
      <c r="AU204" s="213" t="s">
        <v>86</v>
      </c>
      <c r="AY204" s="16" t="s">
        <v>121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84</v>
      </c>
      <c r="BK204" s="214">
        <f>ROUND(I204*H204,2)</f>
        <v>0</v>
      </c>
      <c r="BL204" s="16" t="s">
        <v>129</v>
      </c>
      <c r="BM204" s="213" t="s">
        <v>272</v>
      </c>
    </row>
    <row r="205" spans="1:65" s="2" customFormat="1">
      <c r="A205" s="33"/>
      <c r="B205" s="34"/>
      <c r="C205" s="35"/>
      <c r="D205" s="215" t="s">
        <v>131</v>
      </c>
      <c r="E205" s="35"/>
      <c r="F205" s="216" t="s">
        <v>271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131</v>
      </c>
      <c r="AU205" s="16" t="s">
        <v>86</v>
      </c>
    </row>
    <row r="206" spans="1:65" s="13" customFormat="1">
      <c r="B206" s="219"/>
      <c r="C206" s="220"/>
      <c r="D206" s="215" t="s">
        <v>133</v>
      </c>
      <c r="E206" s="221" t="s">
        <v>1</v>
      </c>
      <c r="F206" s="222" t="s">
        <v>273</v>
      </c>
      <c r="G206" s="220"/>
      <c r="H206" s="223">
        <v>683.1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133</v>
      </c>
      <c r="AU206" s="229" t="s">
        <v>86</v>
      </c>
      <c r="AV206" s="13" t="s">
        <v>86</v>
      </c>
      <c r="AW206" s="13" t="s">
        <v>34</v>
      </c>
      <c r="AX206" s="13" t="s">
        <v>84</v>
      </c>
      <c r="AY206" s="229" t="s">
        <v>121</v>
      </c>
    </row>
    <row r="207" spans="1:65" s="2" customFormat="1" ht="21.75" customHeight="1">
      <c r="A207" s="33"/>
      <c r="B207" s="34"/>
      <c r="C207" s="241" t="s">
        <v>274</v>
      </c>
      <c r="D207" s="241" t="s">
        <v>166</v>
      </c>
      <c r="E207" s="242" t="s">
        <v>275</v>
      </c>
      <c r="F207" s="243" t="s">
        <v>276</v>
      </c>
      <c r="G207" s="244" t="s">
        <v>143</v>
      </c>
      <c r="H207" s="245">
        <v>23.2</v>
      </c>
      <c r="I207" s="246"/>
      <c r="J207" s="247">
        <f>ROUND(I207*H207,2)</f>
        <v>0</v>
      </c>
      <c r="K207" s="243" t="s">
        <v>128</v>
      </c>
      <c r="L207" s="248"/>
      <c r="M207" s="249" t="s">
        <v>1</v>
      </c>
      <c r="N207" s="250" t="s">
        <v>42</v>
      </c>
      <c r="O207" s="70"/>
      <c r="P207" s="211">
        <f>O207*H207</f>
        <v>0</v>
      </c>
      <c r="Q207" s="211">
        <v>0.14499999999999999</v>
      </c>
      <c r="R207" s="211">
        <f>Q207*H207</f>
        <v>3.3639999999999999</v>
      </c>
      <c r="S207" s="211">
        <v>0</v>
      </c>
      <c r="T207" s="21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169</v>
      </c>
      <c r="AT207" s="213" t="s">
        <v>166</v>
      </c>
      <c r="AU207" s="213" t="s">
        <v>86</v>
      </c>
      <c r="AY207" s="16" t="s">
        <v>121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84</v>
      </c>
      <c r="BK207" s="214">
        <f>ROUND(I207*H207,2)</f>
        <v>0</v>
      </c>
      <c r="BL207" s="16" t="s">
        <v>129</v>
      </c>
      <c r="BM207" s="213" t="s">
        <v>277</v>
      </c>
    </row>
    <row r="208" spans="1:65" s="2" customFormat="1">
      <c r="A208" s="33"/>
      <c r="B208" s="34"/>
      <c r="C208" s="35"/>
      <c r="D208" s="215" t="s">
        <v>131</v>
      </c>
      <c r="E208" s="35"/>
      <c r="F208" s="216" t="s">
        <v>276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131</v>
      </c>
      <c r="AU208" s="16" t="s">
        <v>86</v>
      </c>
    </row>
    <row r="209" spans="1:65" s="13" customFormat="1">
      <c r="B209" s="219"/>
      <c r="C209" s="220"/>
      <c r="D209" s="215" t="s">
        <v>133</v>
      </c>
      <c r="E209" s="221" t="s">
        <v>1</v>
      </c>
      <c r="F209" s="222" t="s">
        <v>278</v>
      </c>
      <c r="G209" s="220"/>
      <c r="H209" s="223">
        <v>23.2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133</v>
      </c>
      <c r="AU209" s="229" t="s">
        <v>86</v>
      </c>
      <c r="AV209" s="13" t="s">
        <v>86</v>
      </c>
      <c r="AW209" s="13" t="s">
        <v>34</v>
      </c>
      <c r="AX209" s="13" t="s">
        <v>84</v>
      </c>
      <c r="AY209" s="229" t="s">
        <v>121</v>
      </c>
    </row>
    <row r="210" spans="1:65" s="2" customFormat="1" ht="21.75" customHeight="1">
      <c r="A210" s="33"/>
      <c r="B210" s="34"/>
      <c r="C210" s="241" t="s">
        <v>279</v>
      </c>
      <c r="D210" s="241" t="s">
        <v>166</v>
      </c>
      <c r="E210" s="242" t="s">
        <v>280</v>
      </c>
      <c r="F210" s="243" t="s">
        <v>281</v>
      </c>
      <c r="G210" s="244" t="s">
        <v>143</v>
      </c>
      <c r="H210" s="245">
        <v>1.32</v>
      </c>
      <c r="I210" s="246"/>
      <c r="J210" s="247">
        <f>ROUND(I210*H210,2)</f>
        <v>0</v>
      </c>
      <c r="K210" s="243" t="s">
        <v>128</v>
      </c>
      <c r="L210" s="248"/>
      <c r="M210" s="249" t="s">
        <v>1</v>
      </c>
      <c r="N210" s="250" t="s">
        <v>42</v>
      </c>
      <c r="O210" s="70"/>
      <c r="P210" s="211">
        <f>O210*H210</f>
        <v>0</v>
      </c>
      <c r="Q210" s="211">
        <v>0.14499999999999999</v>
      </c>
      <c r="R210" s="211">
        <f>Q210*H210</f>
        <v>0.19139999999999999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169</v>
      </c>
      <c r="AT210" s="213" t="s">
        <v>166</v>
      </c>
      <c r="AU210" s="213" t="s">
        <v>86</v>
      </c>
      <c r="AY210" s="16" t="s">
        <v>121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84</v>
      </c>
      <c r="BK210" s="214">
        <f>ROUND(I210*H210,2)</f>
        <v>0</v>
      </c>
      <c r="BL210" s="16" t="s">
        <v>129</v>
      </c>
      <c r="BM210" s="213" t="s">
        <v>282</v>
      </c>
    </row>
    <row r="211" spans="1:65" s="2" customFormat="1">
      <c r="A211" s="33"/>
      <c r="B211" s="34"/>
      <c r="C211" s="35"/>
      <c r="D211" s="215" t="s">
        <v>131</v>
      </c>
      <c r="E211" s="35"/>
      <c r="F211" s="216" t="s">
        <v>281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131</v>
      </c>
      <c r="AU211" s="16" t="s">
        <v>86</v>
      </c>
    </row>
    <row r="212" spans="1:65" s="13" customFormat="1">
      <c r="B212" s="219"/>
      <c r="C212" s="220"/>
      <c r="D212" s="215" t="s">
        <v>133</v>
      </c>
      <c r="E212" s="221" t="s">
        <v>1</v>
      </c>
      <c r="F212" s="222" t="s">
        <v>283</v>
      </c>
      <c r="G212" s="220"/>
      <c r="H212" s="223">
        <v>1.32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133</v>
      </c>
      <c r="AU212" s="229" t="s">
        <v>86</v>
      </c>
      <c r="AV212" s="13" t="s">
        <v>86</v>
      </c>
      <c r="AW212" s="13" t="s">
        <v>34</v>
      </c>
      <c r="AX212" s="13" t="s">
        <v>84</v>
      </c>
      <c r="AY212" s="229" t="s">
        <v>121</v>
      </c>
    </row>
    <row r="213" spans="1:65" s="2" customFormat="1" ht="21.75" customHeight="1">
      <c r="A213" s="33"/>
      <c r="B213" s="34"/>
      <c r="C213" s="202" t="s">
        <v>284</v>
      </c>
      <c r="D213" s="202" t="s">
        <v>124</v>
      </c>
      <c r="E213" s="203" t="s">
        <v>285</v>
      </c>
      <c r="F213" s="204" t="s">
        <v>286</v>
      </c>
      <c r="G213" s="205" t="s">
        <v>143</v>
      </c>
      <c r="H213" s="206">
        <v>264.95999999999998</v>
      </c>
      <c r="I213" s="207"/>
      <c r="J213" s="208">
        <f>ROUND(I213*H213,2)</f>
        <v>0</v>
      </c>
      <c r="K213" s="204" t="s">
        <v>128</v>
      </c>
      <c r="L213" s="38"/>
      <c r="M213" s="209" t="s">
        <v>1</v>
      </c>
      <c r="N213" s="210" t="s">
        <v>42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129</v>
      </c>
      <c r="AT213" s="213" t="s">
        <v>124</v>
      </c>
      <c r="AU213" s="213" t="s">
        <v>86</v>
      </c>
      <c r="AY213" s="16" t="s">
        <v>121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84</v>
      </c>
      <c r="BK213" s="214">
        <f>ROUND(I213*H213,2)</f>
        <v>0</v>
      </c>
      <c r="BL213" s="16" t="s">
        <v>129</v>
      </c>
      <c r="BM213" s="213" t="s">
        <v>287</v>
      </c>
    </row>
    <row r="214" spans="1:65" s="2" customFormat="1" ht="19.5">
      <c r="A214" s="33"/>
      <c r="B214" s="34"/>
      <c r="C214" s="35"/>
      <c r="D214" s="215" t="s">
        <v>131</v>
      </c>
      <c r="E214" s="35"/>
      <c r="F214" s="216" t="s">
        <v>288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131</v>
      </c>
      <c r="AU214" s="16" t="s">
        <v>86</v>
      </c>
    </row>
    <row r="215" spans="1:65" s="13" customFormat="1">
      <c r="B215" s="219"/>
      <c r="C215" s="220"/>
      <c r="D215" s="215" t="s">
        <v>133</v>
      </c>
      <c r="E215" s="221" t="s">
        <v>1</v>
      </c>
      <c r="F215" s="222" t="s">
        <v>289</v>
      </c>
      <c r="G215" s="220"/>
      <c r="H215" s="223">
        <v>264.95999999999998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133</v>
      </c>
      <c r="AU215" s="229" t="s">
        <v>86</v>
      </c>
      <c r="AV215" s="13" t="s">
        <v>86</v>
      </c>
      <c r="AW215" s="13" t="s">
        <v>34</v>
      </c>
      <c r="AX215" s="13" t="s">
        <v>84</v>
      </c>
      <c r="AY215" s="229" t="s">
        <v>121</v>
      </c>
    </row>
    <row r="216" spans="1:65" s="2" customFormat="1" ht="16.5" customHeight="1">
      <c r="A216" s="33"/>
      <c r="B216" s="34"/>
      <c r="C216" s="241" t="s">
        <v>290</v>
      </c>
      <c r="D216" s="241" t="s">
        <v>166</v>
      </c>
      <c r="E216" s="242" t="s">
        <v>291</v>
      </c>
      <c r="F216" s="243" t="s">
        <v>292</v>
      </c>
      <c r="G216" s="244" t="s">
        <v>143</v>
      </c>
      <c r="H216" s="245">
        <v>165.6</v>
      </c>
      <c r="I216" s="246"/>
      <c r="J216" s="247">
        <f>ROUND(I216*H216,2)</f>
        <v>0</v>
      </c>
      <c r="K216" s="243" t="s">
        <v>1</v>
      </c>
      <c r="L216" s="248"/>
      <c r="M216" s="249" t="s">
        <v>1</v>
      </c>
      <c r="N216" s="250" t="s">
        <v>42</v>
      </c>
      <c r="O216" s="70"/>
      <c r="P216" s="211">
        <f>O216*H216</f>
        <v>0</v>
      </c>
      <c r="Q216" s="211">
        <v>0.11</v>
      </c>
      <c r="R216" s="211">
        <f>Q216*H216</f>
        <v>18.216000000000001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169</v>
      </c>
      <c r="AT216" s="213" t="s">
        <v>166</v>
      </c>
      <c r="AU216" s="213" t="s">
        <v>86</v>
      </c>
      <c r="AY216" s="16" t="s">
        <v>121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84</v>
      </c>
      <c r="BK216" s="214">
        <f>ROUND(I216*H216,2)</f>
        <v>0</v>
      </c>
      <c r="BL216" s="16" t="s">
        <v>129</v>
      </c>
      <c r="BM216" s="213" t="s">
        <v>293</v>
      </c>
    </row>
    <row r="217" spans="1:65" s="2" customFormat="1">
      <c r="A217" s="33"/>
      <c r="B217" s="34"/>
      <c r="C217" s="35"/>
      <c r="D217" s="215" t="s">
        <v>131</v>
      </c>
      <c r="E217" s="35"/>
      <c r="F217" s="216" t="s">
        <v>292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131</v>
      </c>
      <c r="AU217" s="16" t="s">
        <v>86</v>
      </c>
    </row>
    <row r="218" spans="1:65" s="13" customFormat="1">
      <c r="B218" s="219"/>
      <c r="C218" s="220"/>
      <c r="D218" s="215" t="s">
        <v>133</v>
      </c>
      <c r="E218" s="221" t="s">
        <v>1</v>
      </c>
      <c r="F218" s="222" t="s">
        <v>294</v>
      </c>
      <c r="G218" s="220"/>
      <c r="H218" s="223">
        <v>165.6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133</v>
      </c>
      <c r="AU218" s="229" t="s">
        <v>86</v>
      </c>
      <c r="AV218" s="13" t="s">
        <v>86</v>
      </c>
      <c r="AW218" s="13" t="s">
        <v>34</v>
      </c>
      <c r="AX218" s="13" t="s">
        <v>84</v>
      </c>
      <c r="AY218" s="229" t="s">
        <v>121</v>
      </c>
    </row>
    <row r="219" spans="1:65" s="2" customFormat="1" ht="16.5" customHeight="1">
      <c r="A219" s="33"/>
      <c r="B219" s="34"/>
      <c r="C219" s="241" t="s">
        <v>295</v>
      </c>
      <c r="D219" s="241" t="s">
        <v>166</v>
      </c>
      <c r="E219" s="242" t="s">
        <v>296</v>
      </c>
      <c r="F219" s="243" t="s">
        <v>297</v>
      </c>
      <c r="G219" s="244" t="s">
        <v>143</v>
      </c>
      <c r="H219" s="245">
        <v>99.36</v>
      </c>
      <c r="I219" s="246"/>
      <c r="J219" s="247">
        <f>ROUND(I219*H219,2)</f>
        <v>0</v>
      </c>
      <c r="K219" s="243" t="s">
        <v>1</v>
      </c>
      <c r="L219" s="248"/>
      <c r="M219" s="249" t="s">
        <v>1</v>
      </c>
      <c r="N219" s="250" t="s">
        <v>42</v>
      </c>
      <c r="O219" s="70"/>
      <c r="P219" s="211">
        <f>O219*H219</f>
        <v>0</v>
      </c>
      <c r="Q219" s="211">
        <v>0.11</v>
      </c>
      <c r="R219" s="211">
        <f>Q219*H219</f>
        <v>10.929600000000001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169</v>
      </c>
      <c r="AT219" s="213" t="s">
        <v>166</v>
      </c>
      <c r="AU219" s="213" t="s">
        <v>86</v>
      </c>
      <c r="AY219" s="16" t="s">
        <v>121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84</v>
      </c>
      <c r="BK219" s="214">
        <f>ROUND(I219*H219,2)</f>
        <v>0</v>
      </c>
      <c r="BL219" s="16" t="s">
        <v>129</v>
      </c>
      <c r="BM219" s="213" t="s">
        <v>298</v>
      </c>
    </row>
    <row r="220" spans="1:65" s="2" customFormat="1">
      <c r="A220" s="33"/>
      <c r="B220" s="34"/>
      <c r="C220" s="35"/>
      <c r="D220" s="215" t="s">
        <v>131</v>
      </c>
      <c r="E220" s="35"/>
      <c r="F220" s="216" t="s">
        <v>297</v>
      </c>
      <c r="G220" s="35"/>
      <c r="H220" s="35"/>
      <c r="I220" s="114"/>
      <c r="J220" s="35"/>
      <c r="K220" s="35"/>
      <c r="L220" s="38"/>
      <c r="M220" s="217"/>
      <c r="N220" s="21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131</v>
      </c>
      <c r="AU220" s="16" t="s">
        <v>86</v>
      </c>
    </row>
    <row r="221" spans="1:65" s="13" customFormat="1">
      <c r="B221" s="219"/>
      <c r="C221" s="220"/>
      <c r="D221" s="215" t="s">
        <v>133</v>
      </c>
      <c r="E221" s="221" t="s">
        <v>1</v>
      </c>
      <c r="F221" s="222" t="s">
        <v>299</v>
      </c>
      <c r="G221" s="220"/>
      <c r="H221" s="223">
        <v>99.36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133</v>
      </c>
      <c r="AU221" s="229" t="s">
        <v>86</v>
      </c>
      <c r="AV221" s="13" t="s">
        <v>86</v>
      </c>
      <c r="AW221" s="13" t="s">
        <v>34</v>
      </c>
      <c r="AX221" s="13" t="s">
        <v>84</v>
      </c>
      <c r="AY221" s="229" t="s">
        <v>121</v>
      </c>
    </row>
    <row r="222" spans="1:65" s="2" customFormat="1" ht="21.75" customHeight="1">
      <c r="A222" s="33"/>
      <c r="B222" s="34"/>
      <c r="C222" s="241" t="s">
        <v>300</v>
      </c>
      <c r="D222" s="241" t="s">
        <v>166</v>
      </c>
      <c r="E222" s="242" t="s">
        <v>301</v>
      </c>
      <c r="F222" s="243" t="s">
        <v>302</v>
      </c>
      <c r="G222" s="244" t="s">
        <v>246</v>
      </c>
      <c r="H222" s="245">
        <v>356.55700000000002</v>
      </c>
      <c r="I222" s="246"/>
      <c r="J222" s="247">
        <f>ROUND(I222*H222,2)</f>
        <v>0</v>
      </c>
      <c r="K222" s="243" t="s">
        <v>128</v>
      </c>
      <c r="L222" s="248"/>
      <c r="M222" s="249" t="s">
        <v>1</v>
      </c>
      <c r="N222" s="250" t="s">
        <v>42</v>
      </c>
      <c r="O222" s="70"/>
      <c r="P222" s="211">
        <f>O222*H222</f>
        <v>0</v>
      </c>
      <c r="Q222" s="211">
        <v>1</v>
      </c>
      <c r="R222" s="211">
        <f>Q222*H222</f>
        <v>356.55700000000002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169</v>
      </c>
      <c r="AT222" s="213" t="s">
        <v>166</v>
      </c>
      <c r="AU222" s="213" t="s">
        <v>86</v>
      </c>
      <c r="AY222" s="16" t="s">
        <v>121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84</v>
      </c>
      <c r="BK222" s="214">
        <f>ROUND(I222*H222,2)</f>
        <v>0</v>
      </c>
      <c r="BL222" s="16" t="s">
        <v>129</v>
      </c>
      <c r="BM222" s="213" t="s">
        <v>303</v>
      </c>
    </row>
    <row r="223" spans="1:65" s="2" customFormat="1">
      <c r="A223" s="33"/>
      <c r="B223" s="34"/>
      <c r="C223" s="35"/>
      <c r="D223" s="215" t="s">
        <v>131</v>
      </c>
      <c r="E223" s="35"/>
      <c r="F223" s="216" t="s">
        <v>302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131</v>
      </c>
      <c r="AU223" s="16" t="s">
        <v>86</v>
      </c>
    </row>
    <row r="224" spans="1:65" s="13" customFormat="1">
      <c r="B224" s="219"/>
      <c r="C224" s="220"/>
      <c r="D224" s="215" t="s">
        <v>133</v>
      </c>
      <c r="E224" s="221" t="s">
        <v>1</v>
      </c>
      <c r="F224" s="222" t="s">
        <v>304</v>
      </c>
      <c r="G224" s="220"/>
      <c r="H224" s="223">
        <v>356.55700000000002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133</v>
      </c>
      <c r="AU224" s="229" t="s">
        <v>86</v>
      </c>
      <c r="AV224" s="13" t="s">
        <v>86</v>
      </c>
      <c r="AW224" s="13" t="s">
        <v>34</v>
      </c>
      <c r="AX224" s="13" t="s">
        <v>84</v>
      </c>
      <c r="AY224" s="229" t="s">
        <v>121</v>
      </c>
    </row>
    <row r="225" spans="1:65" s="2" customFormat="1" ht="21.75" customHeight="1">
      <c r="A225" s="33"/>
      <c r="B225" s="34"/>
      <c r="C225" s="241" t="s">
        <v>305</v>
      </c>
      <c r="D225" s="241" t="s">
        <v>166</v>
      </c>
      <c r="E225" s="242" t="s">
        <v>306</v>
      </c>
      <c r="F225" s="243" t="s">
        <v>307</v>
      </c>
      <c r="G225" s="244" t="s">
        <v>246</v>
      </c>
      <c r="H225" s="245">
        <v>47.540999999999997</v>
      </c>
      <c r="I225" s="246"/>
      <c r="J225" s="247">
        <f>ROUND(I225*H225,2)</f>
        <v>0</v>
      </c>
      <c r="K225" s="243" t="s">
        <v>128</v>
      </c>
      <c r="L225" s="248"/>
      <c r="M225" s="249" t="s">
        <v>1</v>
      </c>
      <c r="N225" s="250" t="s">
        <v>42</v>
      </c>
      <c r="O225" s="70"/>
      <c r="P225" s="211">
        <f>O225*H225</f>
        <v>0</v>
      </c>
      <c r="Q225" s="211">
        <v>1</v>
      </c>
      <c r="R225" s="211">
        <f>Q225*H225</f>
        <v>47.540999999999997</v>
      </c>
      <c r="S225" s="211">
        <v>0</v>
      </c>
      <c r="T225" s="21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13" t="s">
        <v>169</v>
      </c>
      <c r="AT225" s="213" t="s">
        <v>166</v>
      </c>
      <c r="AU225" s="213" t="s">
        <v>86</v>
      </c>
      <c r="AY225" s="16" t="s">
        <v>121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6" t="s">
        <v>84</v>
      </c>
      <c r="BK225" s="214">
        <f>ROUND(I225*H225,2)</f>
        <v>0</v>
      </c>
      <c r="BL225" s="16" t="s">
        <v>129</v>
      </c>
      <c r="BM225" s="213" t="s">
        <v>308</v>
      </c>
    </row>
    <row r="226" spans="1:65" s="2" customFormat="1">
      <c r="A226" s="33"/>
      <c r="B226" s="34"/>
      <c r="C226" s="35"/>
      <c r="D226" s="215" t="s">
        <v>131</v>
      </c>
      <c r="E226" s="35"/>
      <c r="F226" s="216" t="s">
        <v>307</v>
      </c>
      <c r="G226" s="35"/>
      <c r="H226" s="35"/>
      <c r="I226" s="114"/>
      <c r="J226" s="35"/>
      <c r="K226" s="35"/>
      <c r="L226" s="38"/>
      <c r="M226" s="217"/>
      <c r="N226" s="218"/>
      <c r="O226" s="70"/>
      <c r="P226" s="70"/>
      <c r="Q226" s="70"/>
      <c r="R226" s="70"/>
      <c r="S226" s="70"/>
      <c r="T226" s="71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131</v>
      </c>
      <c r="AU226" s="16" t="s">
        <v>86</v>
      </c>
    </row>
    <row r="227" spans="1:65" s="13" customFormat="1">
      <c r="B227" s="219"/>
      <c r="C227" s="220"/>
      <c r="D227" s="215" t="s">
        <v>133</v>
      </c>
      <c r="E227" s="221" t="s">
        <v>1</v>
      </c>
      <c r="F227" s="222" t="s">
        <v>309</v>
      </c>
      <c r="G227" s="220"/>
      <c r="H227" s="223">
        <v>47.540999999999997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133</v>
      </c>
      <c r="AU227" s="229" t="s">
        <v>86</v>
      </c>
      <c r="AV227" s="13" t="s">
        <v>86</v>
      </c>
      <c r="AW227" s="13" t="s">
        <v>34</v>
      </c>
      <c r="AX227" s="13" t="s">
        <v>84</v>
      </c>
      <c r="AY227" s="229" t="s">
        <v>121</v>
      </c>
    </row>
    <row r="228" spans="1:65" s="2" customFormat="1" ht="21.75" customHeight="1">
      <c r="A228" s="33"/>
      <c r="B228" s="34"/>
      <c r="C228" s="202" t="s">
        <v>310</v>
      </c>
      <c r="D228" s="202" t="s">
        <v>124</v>
      </c>
      <c r="E228" s="203" t="s">
        <v>311</v>
      </c>
      <c r="F228" s="204" t="s">
        <v>312</v>
      </c>
      <c r="G228" s="205" t="s">
        <v>127</v>
      </c>
      <c r="H228" s="206">
        <v>5.0999999999999996</v>
      </c>
      <c r="I228" s="207"/>
      <c r="J228" s="208">
        <f>ROUND(I228*H228,2)</f>
        <v>0</v>
      </c>
      <c r="K228" s="204" t="s">
        <v>128</v>
      </c>
      <c r="L228" s="38"/>
      <c r="M228" s="209" t="s">
        <v>1</v>
      </c>
      <c r="N228" s="210" t="s">
        <v>42</v>
      </c>
      <c r="O228" s="70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129</v>
      </c>
      <c r="AT228" s="213" t="s">
        <v>124</v>
      </c>
      <c r="AU228" s="213" t="s">
        <v>86</v>
      </c>
      <c r="AY228" s="16" t="s">
        <v>121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84</v>
      </c>
      <c r="BK228" s="214">
        <f>ROUND(I228*H228,2)</f>
        <v>0</v>
      </c>
      <c r="BL228" s="16" t="s">
        <v>129</v>
      </c>
      <c r="BM228" s="213" t="s">
        <v>313</v>
      </c>
    </row>
    <row r="229" spans="1:65" s="2" customFormat="1" ht="29.25">
      <c r="A229" s="33"/>
      <c r="B229" s="34"/>
      <c r="C229" s="35"/>
      <c r="D229" s="215" t="s">
        <v>131</v>
      </c>
      <c r="E229" s="35"/>
      <c r="F229" s="216" t="s">
        <v>314</v>
      </c>
      <c r="G229" s="35"/>
      <c r="H229" s="35"/>
      <c r="I229" s="114"/>
      <c r="J229" s="35"/>
      <c r="K229" s="35"/>
      <c r="L229" s="38"/>
      <c r="M229" s="217"/>
      <c r="N229" s="218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131</v>
      </c>
      <c r="AU229" s="16" t="s">
        <v>86</v>
      </c>
    </row>
    <row r="230" spans="1:65" s="2" customFormat="1" ht="19.5">
      <c r="A230" s="33"/>
      <c r="B230" s="34"/>
      <c r="C230" s="35"/>
      <c r="D230" s="215" t="s">
        <v>183</v>
      </c>
      <c r="E230" s="35"/>
      <c r="F230" s="251" t="s">
        <v>315</v>
      </c>
      <c r="G230" s="35"/>
      <c r="H230" s="35"/>
      <c r="I230" s="114"/>
      <c r="J230" s="35"/>
      <c r="K230" s="35"/>
      <c r="L230" s="38"/>
      <c r="M230" s="217"/>
      <c r="N230" s="218"/>
      <c r="O230" s="70"/>
      <c r="P230" s="70"/>
      <c r="Q230" s="70"/>
      <c r="R230" s="70"/>
      <c r="S230" s="70"/>
      <c r="T230" s="71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183</v>
      </c>
      <c r="AU230" s="16" t="s">
        <v>86</v>
      </c>
    </row>
    <row r="231" spans="1:65" s="13" customFormat="1">
      <c r="B231" s="219"/>
      <c r="C231" s="220"/>
      <c r="D231" s="215" t="s">
        <v>133</v>
      </c>
      <c r="E231" s="221" t="s">
        <v>1</v>
      </c>
      <c r="F231" s="222" t="s">
        <v>316</v>
      </c>
      <c r="G231" s="220"/>
      <c r="H231" s="223">
        <v>5.0999999999999996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133</v>
      </c>
      <c r="AU231" s="229" t="s">
        <v>86</v>
      </c>
      <c r="AV231" s="13" t="s">
        <v>86</v>
      </c>
      <c r="AW231" s="13" t="s">
        <v>34</v>
      </c>
      <c r="AX231" s="13" t="s">
        <v>84</v>
      </c>
      <c r="AY231" s="229" t="s">
        <v>121</v>
      </c>
    </row>
    <row r="232" spans="1:65" s="2" customFormat="1" ht="16.5" customHeight="1">
      <c r="A232" s="33"/>
      <c r="B232" s="34"/>
      <c r="C232" s="241" t="s">
        <v>317</v>
      </c>
      <c r="D232" s="241" t="s">
        <v>166</v>
      </c>
      <c r="E232" s="242" t="s">
        <v>318</v>
      </c>
      <c r="F232" s="243" t="s">
        <v>319</v>
      </c>
      <c r="G232" s="244" t="s">
        <v>320</v>
      </c>
      <c r="H232" s="245">
        <v>1.2</v>
      </c>
      <c r="I232" s="246"/>
      <c r="J232" s="247">
        <f>ROUND(I232*H232,2)</f>
        <v>0</v>
      </c>
      <c r="K232" s="243" t="s">
        <v>1</v>
      </c>
      <c r="L232" s="248"/>
      <c r="M232" s="249" t="s">
        <v>1</v>
      </c>
      <c r="N232" s="250" t="s">
        <v>42</v>
      </c>
      <c r="O232" s="70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169</v>
      </c>
      <c r="AT232" s="213" t="s">
        <v>166</v>
      </c>
      <c r="AU232" s="213" t="s">
        <v>86</v>
      </c>
      <c r="AY232" s="16" t="s">
        <v>121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84</v>
      </c>
      <c r="BK232" s="214">
        <f>ROUND(I232*H232,2)</f>
        <v>0</v>
      </c>
      <c r="BL232" s="16" t="s">
        <v>129</v>
      </c>
      <c r="BM232" s="213" t="s">
        <v>321</v>
      </c>
    </row>
    <row r="233" spans="1:65" s="2" customFormat="1">
      <c r="A233" s="33"/>
      <c r="B233" s="34"/>
      <c r="C233" s="35"/>
      <c r="D233" s="215" t="s">
        <v>131</v>
      </c>
      <c r="E233" s="35"/>
      <c r="F233" s="216" t="s">
        <v>319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131</v>
      </c>
      <c r="AU233" s="16" t="s">
        <v>86</v>
      </c>
    </row>
    <row r="234" spans="1:65" s="2" customFormat="1" ht="16.5" customHeight="1">
      <c r="A234" s="33"/>
      <c r="B234" s="34"/>
      <c r="C234" s="241" t="s">
        <v>322</v>
      </c>
      <c r="D234" s="241" t="s">
        <v>166</v>
      </c>
      <c r="E234" s="242" t="s">
        <v>323</v>
      </c>
      <c r="F234" s="243" t="s">
        <v>324</v>
      </c>
      <c r="G234" s="244" t="s">
        <v>320</v>
      </c>
      <c r="H234" s="245">
        <v>0.25</v>
      </c>
      <c r="I234" s="246"/>
      <c r="J234" s="247">
        <f>ROUND(I234*H234,2)</f>
        <v>0</v>
      </c>
      <c r="K234" s="243" t="s">
        <v>1</v>
      </c>
      <c r="L234" s="248"/>
      <c r="M234" s="249" t="s">
        <v>1</v>
      </c>
      <c r="N234" s="250" t="s">
        <v>42</v>
      </c>
      <c r="O234" s="70"/>
      <c r="P234" s="211">
        <f>O234*H234</f>
        <v>0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3" t="s">
        <v>169</v>
      </c>
      <c r="AT234" s="213" t="s">
        <v>166</v>
      </c>
      <c r="AU234" s="213" t="s">
        <v>86</v>
      </c>
      <c r="AY234" s="16" t="s">
        <v>121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6" t="s">
        <v>84</v>
      </c>
      <c r="BK234" s="214">
        <f>ROUND(I234*H234,2)</f>
        <v>0</v>
      </c>
      <c r="BL234" s="16" t="s">
        <v>129</v>
      </c>
      <c r="BM234" s="213" t="s">
        <v>325</v>
      </c>
    </row>
    <row r="235" spans="1:65" s="2" customFormat="1">
      <c r="A235" s="33"/>
      <c r="B235" s="34"/>
      <c r="C235" s="35"/>
      <c r="D235" s="215" t="s">
        <v>131</v>
      </c>
      <c r="E235" s="35"/>
      <c r="F235" s="216" t="s">
        <v>324</v>
      </c>
      <c r="G235" s="35"/>
      <c r="H235" s="35"/>
      <c r="I235" s="114"/>
      <c r="J235" s="35"/>
      <c r="K235" s="35"/>
      <c r="L235" s="38"/>
      <c r="M235" s="217"/>
      <c r="N235" s="218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131</v>
      </c>
      <c r="AU235" s="16" t="s">
        <v>86</v>
      </c>
    </row>
    <row r="236" spans="1:65" s="2" customFormat="1" ht="16.5" customHeight="1">
      <c r="A236" s="33"/>
      <c r="B236" s="34"/>
      <c r="C236" s="202" t="s">
        <v>326</v>
      </c>
      <c r="D236" s="202" t="s">
        <v>124</v>
      </c>
      <c r="E236" s="203" t="s">
        <v>327</v>
      </c>
      <c r="F236" s="204" t="s">
        <v>328</v>
      </c>
      <c r="G236" s="205" t="s">
        <v>127</v>
      </c>
      <c r="H236" s="206">
        <v>30.16</v>
      </c>
      <c r="I236" s="207"/>
      <c r="J236" s="208">
        <f>ROUND(I236*H236,2)</f>
        <v>0</v>
      </c>
      <c r="K236" s="204" t="s">
        <v>1</v>
      </c>
      <c r="L236" s="38"/>
      <c r="M236" s="209" t="s">
        <v>1</v>
      </c>
      <c r="N236" s="210" t="s">
        <v>42</v>
      </c>
      <c r="O236" s="70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129</v>
      </c>
      <c r="AT236" s="213" t="s">
        <v>124</v>
      </c>
      <c r="AU236" s="213" t="s">
        <v>86</v>
      </c>
      <c r="AY236" s="16" t="s">
        <v>121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84</v>
      </c>
      <c r="BK236" s="214">
        <f>ROUND(I236*H236,2)</f>
        <v>0</v>
      </c>
      <c r="BL236" s="16" t="s">
        <v>129</v>
      </c>
      <c r="BM236" s="213" t="s">
        <v>329</v>
      </c>
    </row>
    <row r="237" spans="1:65" s="2" customFormat="1">
      <c r="A237" s="33"/>
      <c r="B237" s="34"/>
      <c r="C237" s="35"/>
      <c r="D237" s="215" t="s">
        <v>131</v>
      </c>
      <c r="E237" s="35"/>
      <c r="F237" s="216" t="s">
        <v>328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131</v>
      </c>
      <c r="AU237" s="16" t="s">
        <v>86</v>
      </c>
    </row>
    <row r="238" spans="1:65" s="2" customFormat="1" ht="39">
      <c r="A238" s="33"/>
      <c r="B238" s="34"/>
      <c r="C238" s="35"/>
      <c r="D238" s="215" t="s">
        <v>183</v>
      </c>
      <c r="E238" s="35"/>
      <c r="F238" s="251" t="s">
        <v>330</v>
      </c>
      <c r="G238" s="35"/>
      <c r="H238" s="35"/>
      <c r="I238" s="114"/>
      <c r="J238" s="35"/>
      <c r="K238" s="35"/>
      <c r="L238" s="38"/>
      <c r="M238" s="217"/>
      <c r="N238" s="218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183</v>
      </c>
      <c r="AU238" s="16" t="s">
        <v>86</v>
      </c>
    </row>
    <row r="239" spans="1:65" s="13" customFormat="1">
      <c r="B239" s="219"/>
      <c r="C239" s="220"/>
      <c r="D239" s="215" t="s">
        <v>133</v>
      </c>
      <c r="E239" s="221" t="s">
        <v>1</v>
      </c>
      <c r="F239" s="222" t="s">
        <v>331</v>
      </c>
      <c r="G239" s="220"/>
      <c r="H239" s="223">
        <v>30.16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133</v>
      </c>
      <c r="AU239" s="229" t="s">
        <v>86</v>
      </c>
      <c r="AV239" s="13" t="s">
        <v>86</v>
      </c>
      <c r="AW239" s="13" t="s">
        <v>34</v>
      </c>
      <c r="AX239" s="13" t="s">
        <v>84</v>
      </c>
      <c r="AY239" s="229" t="s">
        <v>121</v>
      </c>
    </row>
    <row r="240" spans="1:65" s="2" customFormat="1" ht="16.5" customHeight="1">
      <c r="A240" s="33"/>
      <c r="B240" s="34"/>
      <c r="C240" s="241" t="s">
        <v>332</v>
      </c>
      <c r="D240" s="241" t="s">
        <v>166</v>
      </c>
      <c r="E240" s="242" t="s">
        <v>333</v>
      </c>
      <c r="F240" s="243" t="s">
        <v>334</v>
      </c>
      <c r="G240" s="244" t="s">
        <v>127</v>
      </c>
      <c r="H240" s="245">
        <v>30.16</v>
      </c>
      <c r="I240" s="246"/>
      <c r="J240" s="247">
        <f>ROUND(I240*H240,2)</f>
        <v>0</v>
      </c>
      <c r="K240" s="243" t="s">
        <v>1</v>
      </c>
      <c r="L240" s="248"/>
      <c r="M240" s="249" t="s">
        <v>1</v>
      </c>
      <c r="N240" s="250" t="s">
        <v>42</v>
      </c>
      <c r="O240" s="70"/>
      <c r="P240" s="211">
        <f>O240*H240</f>
        <v>0</v>
      </c>
      <c r="Q240" s="211">
        <v>6.7999999999999996E-3</v>
      </c>
      <c r="R240" s="211">
        <f>Q240*H240</f>
        <v>0.20508799999999999</v>
      </c>
      <c r="S240" s="211">
        <v>0</v>
      </c>
      <c r="T240" s="21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3" t="s">
        <v>169</v>
      </c>
      <c r="AT240" s="213" t="s">
        <v>166</v>
      </c>
      <c r="AU240" s="213" t="s">
        <v>86</v>
      </c>
      <c r="AY240" s="16" t="s">
        <v>121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6" t="s">
        <v>84</v>
      </c>
      <c r="BK240" s="214">
        <f>ROUND(I240*H240,2)</f>
        <v>0</v>
      </c>
      <c r="BL240" s="16" t="s">
        <v>129</v>
      </c>
      <c r="BM240" s="213" t="s">
        <v>335</v>
      </c>
    </row>
    <row r="241" spans="1:65" s="2" customFormat="1">
      <c r="A241" s="33"/>
      <c r="B241" s="34"/>
      <c r="C241" s="35"/>
      <c r="D241" s="215" t="s">
        <v>131</v>
      </c>
      <c r="E241" s="35"/>
      <c r="F241" s="216" t="s">
        <v>336</v>
      </c>
      <c r="G241" s="35"/>
      <c r="H241" s="35"/>
      <c r="I241" s="114"/>
      <c r="J241" s="35"/>
      <c r="K241" s="35"/>
      <c r="L241" s="38"/>
      <c r="M241" s="217"/>
      <c r="N241" s="218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131</v>
      </c>
      <c r="AU241" s="16" t="s">
        <v>86</v>
      </c>
    </row>
    <row r="242" spans="1:65" s="2" customFormat="1" ht="16.5" customHeight="1">
      <c r="A242" s="33"/>
      <c r="B242" s="34"/>
      <c r="C242" s="202" t="s">
        <v>337</v>
      </c>
      <c r="D242" s="202" t="s">
        <v>124</v>
      </c>
      <c r="E242" s="203" t="s">
        <v>338</v>
      </c>
      <c r="F242" s="204" t="s">
        <v>339</v>
      </c>
      <c r="G242" s="205" t="s">
        <v>175</v>
      </c>
      <c r="H242" s="206">
        <v>8</v>
      </c>
      <c r="I242" s="207"/>
      <c r="J242" s="208">
        <f>ROUND(I242*H242,2)</f>
        <v>0</v>
      </c>
      <c r="K242" s="204" t="s">
        <v>1</v>
      </c>
      <c r="L242" s="38"/>
      <c r="M242" s="209" t="s">
        <v>1</v>
      </c>
      <c r="N242" s="210" t="s">
        <v>42</v>
      </c>
      <c r="O242" s="70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129</v>
      </c>
      <c r="AT242" s="213" t="s">
        <v>124</v>
      </c>
      <c r="AU242" s="213" t="s">
        <v>86</v>
      </c>
      <c r="AY242" s="16" t="s">
        <v>121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6" t="s">
        <v>84</v>
      </c>
      <c r="BK242" s="214">
        <f>ROUND(I242*H242,2)</f>
        <v>0</v>
      </c>
      <c r="BL242" s="16" t="s">
        <v>129</v>
      </c>
      <c r="BM242" s="213" t="s">
        <v>340</v>
      </c>
    </row>
    <row r="243" spans="1:65" s="2" customFormat="1" ht="19.5">
      <c r="A243" s="33"/>
      <c r="B243" s="34"/>
      <c r="C243" s="35"/>
      <c r="D243" s="215" t="s">
        <v>131</v>
      </c>
      <c r="E243" s="35"/>
      <c r="F243" s="216" t="s">
        <v>341</v>
      </c>
      <c r="G243" s="35"/>
      <c r="H243" s="35"/>
      <c r="I243" s="114"/>
      <c r="J243" s="35"/>
      <c r="K243" s="35"/>
      <c r="L243" s="38"/>
      <c r="M243" s="217"/>
      <c r="N243" s="218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131</v>
      </c>
      <c r="AU243" s="16" t="s">
        <v>86</v>
      </c>
    </row>
    <row r="244" spans="1:65" s="2" customFormat="1" ht="16.5" customHeight="1">
      <c r="A244" s="33"/>
      <c r="B244" s="34"/>
      <c r="C244" s="241" t="s">
        <v>342</v>
      </c>
      <c r="D244" s="241" t="s">
        <v>166</v>
      </c>
      <c r="E244" s="242" t="s">
        <v>343</v>
      </c>
      <c r="F244" s="243" t="s">
        <v>344</v>
      </c>
      <c r="G244" s="244" t="s">
        <v>175</v>
      </c>
      <c r="H244" s="245">
        <v>8</v>
      </c>
      <c r="I244" s="246"/>
      <c r="J244" s="247">
        <f>ROUND(I244*H244,2)</f>
        <v>0</v>
      </c>
      <c r="K244" s="243" t="s">
        <v>1</v>
      </c>
      <c r="L244" s="248"/>
      <c r="M244" s="249" t="s">
        <v>1</v>
      </c>
      <c r="N244" s="250" t="s">
        <v>42</v>
      </c>
      <c r="O244" s="70"/>
      <c r="P244" s="211">
        <f>O244*H244</f>
        <v>0</v>
      </c>
      <c r="Q244" s="211">
        <v>4.0000000000000001E-3</v>
      </c>
      <c r="R244" s="211">
        <f>Q244*H244</f>
        <v>3.2000000000000001E-2</v>
      </c>
      <c r="S244" s="211">
        <v>0</v>
      </c>
      <c r="T244" s="21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3" t="s">
        <v>169</v>
      </c>
      <c r="AT244" s="213" t="s">
        <v>166</v>
      </c>
      <c r="AU244" s="213" t="s">
        <v>86</v>
      </c>
      <c r="AY244" s="16" t="s">
        <v>121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6" t="s">
        <v>84</v>
      </c>
      <c r="BK244" s="214">
        <f>ROUND(I244*H244,2)</f>
        <v>0</v>
      </c>
      <c r="BL244" s="16" t="s">
        <v>129</v>
      </c>
      <c r="BM244" s="213" t="s">
        <v>345</v>
      </c>
    </row>
    <row r="245" spans="1:65" s="2" customFormat="1">
      <c r="A245" s="33"/>
      <c r="B245" s="34"/>
      <c r="C245" s="35"/>
      <c r="D245" s="215" t="s">
        <v>131</v>
      </c>
      <c r="E245" s="35"/>
      <c r="F245" s="216" t="s">
        <v>344</v>
      </c>
      <c r="G245" s="35"/>
      <c r="H245" s="35"/>
      <c r="I245" s="114"/>
      <c r="J245" s="35"/>
      <c r="K245" s="35"/>
      <c r="L245" s="38"/>
      <c r="M245" s="217"/>
      <c r="N245" s="218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131</v>
      </c>
      <c r="AU245" s="16" t="s">
        <v>86</v>
      </c>
    </row>
    <row r="246" spans="1:65" s="2" customFormat="1" ht="21.75" customHeight="1">
      <c r="A246" s="33"/>
      <c r="B246" s="34"/>
      <c r="C246" s="241" t="s">
        <v>346</v>
      </c>
      <c r="D246" s="241" t="s">
        <v>166</v>
      </c>
      <c r="E246" s="242" t="s">
        <v>347</v>
      </c>
      <c r="F246" s="243" t="s">
        <v>348</v>
      </c>
      <c r="G246" s="244" t="s">
        <v>175</v>
      </c>
      <c r="H246" s="245">
        <v>16</v>
      </c>
      <c r="I246" s="246"/>
      <c r="J246" s="247">
        <f>ROUND(I246*H246,2)</f>
        <v>0</v>
      </c>
      <c r="K246" s="243" t="s">
        <v>128</v>
      </c>
      <c r="L246" s="248"/>
      <c r="M246" s="249" t="s">
        <v>1</v>
      </c>
      <c r="N246" s="250" t="s">
        <v>42</v>
      </c>
      <c r="O246" s="70"/>
      <c r="P246" s="211">
        <f>O246*H246</f>
        <v>0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169</v>
      </c>
      <c r="AT246" s="213" t="s">
        <v>166</v>
      </c>
      <c r="AU246" s="213" t="s">
        <v>86</v>
      </c>
      <c r="AY246" s="16" t="s">
        <v>121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6" t="s">
        <v>84</v>
      </c>
      <c r="BK246" s="214">
        <f>ROUND(I246*H246,2)</f>
        <v>0</v>
      </c>
      <c r="BL246" s="16" t="s">
        <v>129</v>
      </c>
      <c r="BM246" s="213" t="s">
        <v>349</v>
      </c>
    </row>
    <row r="247" spans="1:65" s="2" customFormat="1">
      <c r="A247" s="33"/>
      <c r="B247" s="34"/>
      <c r="C247" s="35"/>
      <c r="D247" s="215" t="s">
        <v>131</v>
      </c>
      <c r="E247" s="35"/>
      <c r="F247" s="216" t="s">
        <v>348</v>
      </c>
      <c r="G247" s="35"/>
      <c r="H247" s="35"/>
      <c r="I247" s="114"/>
      <c r="J247" s="35"/>
      <c r="K247" s="35"/>
      <c r="L247" s="38"/>
      <c r="M247" s="217"/>
      <c r="N247" s="218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131</v>
      </c>
      <c r="AU247" s="16" t="s">
        <v>86</v>
      </c>
    </row>
    <row r="248" spans="1:65" s="2" customFormat="1" ht="21.75" customHeight="1">
      <c r="A248" s="33"/>
      <c r="B248" s="34"/>
      <c r="C248" s="241" t="s">
        <v>350</v>
      </c>
      <c r="D248" s="241" t="s">
        <v>166</v>
      </c>
      <c r="E248" s="242" t="s">
        <v>351</v>
      </c>
      <c r="F248" s="243" t="s">
        <v>352</v>
      </c>
      <c r="G248" s="244" t="s">
        <v>175</v>
      </c>
      <c r="H248" s="245">
        <v>8</v>
      </c>
      <c r="I248" s="246"/>
      <c r="J248" s="247">
        <f>ROUND(I248*H248,2)</f>
        <v>0</v>
      </c>
      <c r="K248" s="243" t="s">
        <v>128</v>
      </c>
      <c r="L248" s="248"/>
      <c r="M248" s="249" t="s">
        <v>1</v>
      </c>
      <c r="N248" s="250" t="s">
        <v>42</v>
      </c>
      <c r="O248" s="70"/>
      <c r="P248" s="211">
        <f>O248*H248</f>
        <v>0</v>
      </c>
      <c r="Q248" s="211">
        <v>0</v>
      </c>
      <c r="R248" s="211">
        <f>Q248*H248</f>
        <v>0</v>
      </c>
      <c r="S248" s="211">
        <v>0</v>
      </c>
      <c r="T248" s="21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3" t="s">
        <v>169</v>
      </c>
      <c r="AT248" s="213" t="s">
        <v>166</v>
      </c>
      <c r="AU248" s="213" t="s">
        <v>86</v>
      </c>
      <c r="AY248" s="16" t="s">
        <v>121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84</v>
      </c>
      <c r="BK248" s="214">
        <f>ROUND(I248*H248,2)</f>
        <v>0</v>
      </c>
      <c r="BL248" s="16" t="s">
        <v>129</v>
      </c>
      <c r="BM248" s="213" t="s">
        <v>353</v>
      </c>
    </row>
    <row r="249" spans="1:65" s="2" customFormat="1">
      <c r="A249" s="33"/>
      <c r="B249" s="34"/>
      <c r="C249" s="35"/>
      <c r="D249" s="215" t="s">
        <v>131</v>
      </c>
      <c r="E249" s="35"/>
      <c r="F249" s="216" t="s">
        <v>352</v>
      </c>
      <c r="G249" s="35"/>
      <c r="H249" s="35"/>
      <c r="I249" s="114"/>
      <c r="J249" s="35"/>
      <c r="K249" s="35"/>
      <c r="L249" s="38"/>
      <c r="M249" s="217"/>
      <c r="N249" s="218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131</v>
      </c>
      <c r="AU249" s="16" t="s">
        <v>86</v>
      </c>
    </row>
    <row r="250" spans="1:65" s="2" customFormat="1" ht="21.75" customHeight="1">
      <c r="A250" s="33"/>
      <c r="B250" s="34"/>
      <c r="C250" s="241" t="s">
        <v>354</v>
      </c>
      <c r="D250" s="241" t="s">
        <v>166</v>
      </c>
      <c r="E250" s="242" t="s">
        <v>355</v>
      </c>
      <c r="F250" s="243" t="s">
        <v>356</v>
      </c>
      <c r="G250" s="244" t="s">
        <v>127</v>
      </c>
      <c r="H250" s="245">
        <v>24</v>
      </c>
      <c r="I250" s="246"/>
      <c r="J250" s="247">
        <f>ROUND(I250*H250,2)</f>
        <v>0</v>
      </c>
      <c r="K250" s="243" t="s">
        <v>128</v>
      </c>
      <c r="L250" s="248"/>
      <c r="M250" s="249" t="s">
        <v>1</v>
      </c>
      <c r="N250" s="250" t="s">
        <v>42</v>
      </c>
      <c r="O250" s="70"/>
      <c r="P250" s="211">
        <f>O250*H250</f>
        <v>0</v>
      </c>
      <c r="Q250" s="211">
        <v>5.0000000000000001E-3</v>
      </c>
      <c r="R250" s="211">
        <f>Q250*H250</f>
        <v>0.12</v>
      </c>
      <c r="S250" s="211">
        <v>0</v>
      </c>
      <c r="T250" s="21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3" t="s">
        <v>169</v>
      </c>
      <c r="AT250" s="213" t="s">
        <v>166</v>
      </c>
      <c r="AU250" s="213" t="s">
        <v>86</v>
      </c>
      <c r="AY250" s="16" t="s">
        <v>121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6" t="s">
        <v>84</v>
      </c>
      <c r="BK250" s="214">
        <f>ROUND(I250*H250,2)</f>
        <v>0</v>
      </c>
      <c r="BL250" s="16" t="s">
        <v>129</v>
      </c>
      <c r="BM250" s="213" t="s">
        <v>357</v>
      </c>
    </row>
    <row r="251" spans="1:65" s="2" customFormat="1">
      <c r="A251" s="33"/>
      <c r="B251" s="34"/>
      <c r="C251" s="35"/>
      <c r="D251" s="215" t="s">
        <v>131</v>
      </c>
      <c r="E251" s="35"/>
      <c r="F251" s="216" t="s">
        <v>356</v>
      </c>
      <c r="G251" s="35"/>
      <c r="H251" s="35"/>
      <c r="I251" s="114"/>
      <c r="J251" s="35"/>
      <c r="K251" s="35"/>
      <c r="L251" s="38"/>
      <c r="M251" s="217"/>
      <c r="N251" s="218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131</v>
      </c>
      <c r="AU251" s="16" t="s">
        <v>86</v>
      </c>
    </row>
    <row r="252" spans="1:65" s="13" customFormat="1">
      <c r="B252" s="219"/>
      <c r="C252" s="220"/>
      <c r="D252" s="215" t="s">
        <v>133</v>
      </c>
      <c r="E252" s="221" t="s">
        <v>1</v>
      </c>
      <c r="F252" s="222" t="s">
        <v>358</v>
      </c>
      <c r="G252" s="220"/>
      <c r="H252" s="223">
        <v>24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133</v>
      </c>
      <c r="AU252" s="229" t="s">
        <v>86</v>
      </c>
      <c r="AV252" s="13" t="s">
        <v>86</v>
      </c>
      <c r="AW252" s="13" t="s">
        <v>34</v>
      </c>
      <c r="AX252" s="13" t="s">
        <v>84</v>
      </c>
      <c r="AY252" s="229" t="s">
        <v>121</v>
      </c>
    </row>
    <row r="253" spans="1:65" s="2" customFormat="1" ht="21.75" customHeight="1">
      <c r="A253" s="33"/>
      <c r="B253" s="34"/>
      <c r="C253" s="241" t="s">
        <v>359</v>
      </c>
      <c r="D253" s="241" t="s">
        <v>166</v>
      </c>
      <c r="E253" s="242" t="s">
        <v>360</v>
      </c>
      <c r="F253" s="243" t="s">
        <v>361</v>
      </c>
      <c r="G253" s="244" t="s">
        <v>175</v>
      </c>
      <c r="H253" s="245">
        <v>8</v>
      </c>
      <c r="I253" s="246"/>
      <c r="J253" s="247">
        <f>ROUND(I253*H253,2)</f>
        <v>0</v>
      </c>
      <c r="K253" s="243" t="s">
        <v>128</v>
      </c>
      <c r="L253" s="248"/>
      <c r="M253" s="249" t="s">
        <v>1</v>
      </c>
      <c r="N253" s="250" t="s">
        <v>42</v>
      </c>
      <c r="O253" s="70"/>
      <c r="P253" s="211">
        <f>O253*H253</f>
        <v>0</v>
      </c>
      <c r="Q253" s="211">
        <v>0</v>
      </c>
      <c r="R253" s="211">
        <f>Q253*H253</f>
        <v>0</v>
      </c>
      <c r="S253" s="211">
        <v>0</v>
      </c>
      <c r="T253" s="21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13" t="s">
        <v>169</v>
      </c>
      <c r="AT253" s="213" t="s">
        <v>166</v>
      </c>
      <c r="AU253" s="213" t="s">
        <v>86</v>
      </c>
      <c r="AY253" s="16" t="s">
        <v>121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16" t="s">
        <v>84</v>
      </c>
      <c r="BK253" s="214">
        <f>ROUND(I253*H253,2)</f>
        <v>0</v>
      </c>
      <c r="BL253" s="16" t="s">
        <v>129</v>
      </c>
      <c r="BM253" s="213" t="s">
        <v>362</v>
      </c>
    </row>
    <row r="254" spans="1:65" s="2" customFormat="1">
      <c r="A254" s="33"/>
      <c r="B254" s="34"/>
      <c r="C254" s="35"/>
      <c r="D254" s="215" t="s">
        <v>131</v>
      </c>
      <c r="E254" s="35"/>
      <c r="F254" s="216" t="s">
        <v>361</v>
      </c>
      <c r="G254" s="35"/>
      <c r="H254" s="35"/>
      <c r="I254" s="114"/>
      <c r="J254" s="35"/>
      <c r="K254" s="35"/>
      <c r="L254" s="38"/>
      <c r="M254" s="217"/>
      <c r="N254" s="218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131</v>
      </c>
      <c r="AU254" s="16" t="s">
        <v>86</v>
      </c>
    </row>
    <row r="255" spans="1:65" s="2" customFormat="1" ht="21.75" customHeight="1">
      <c r="A255" s="33"/>
      <c r="B255" s="34"/>
      <c r="C255" s="241" t="s">
        <v>363</v>
      </c>
      <c r="D255" s="241" t="s">
        <v>166</v>
      </c>
      <c r="E255" s="242" t="s">
        <v>364</v>
      </c>
      <c r="F255" s="243" t="s">
        <v>365</v>
      </c>
      <c r="G255" s="244" t="s">
        <v>151</v>
      </c>
      <c r="H255" s="245">
        <v>0.47199999999999998</v>
      </c>
      <c r="I255" s="246"/>
      <c r="J255" s="247">
        <f>ROUND(I255*H255,2)</f>
        <v>0</v>
      </c>
      <c r="K255" s="243" t="s">
        <v>128</v>
      </c>
      <c r="L255" s="248"/>
      <c r="M255" s="249" t="s">
        <v>1</v>
      </c>
      <c r="N255" s="250" t="s">
        <v>42</v>
      </c>
      <c r="O255" s="70"/>
      <c r="P255" s="211">
        <f>O255*H255</f>
        <v>0</v>
      </c>
      <c r="Q255" s="211">
        <v>2.4289999999999998</v>
      </c>
      <c r="R255" s="211">
        <f>Q255*H255</f>
        <v>1.146488</v>
      </c>
      <c r="S255" s="211">
        <v>0</v>
      </c>
      <c r="T255" s="21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3" t="s">
        <v>169</v>
      </c>
      <c r="AT255" s="213" t="s">
        <v>166</v>
      </c>
      <c r="AU255" s="213" t="s">
        <v>86</v>
      </c>
      <c r="AY255" s="16" t="s">
        <v>121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6" t="s">
        <v>84</v>
      </c>
      <c r="BK255" s="214">
        <f>ROUND(I255*H255,2)</f>
        <v>0</v>
      </c>
      <c r="BL255" s="16" t="s">
        <v>129</v>
      </c>
      <c r="BM255" s="213" t="s">
        <v>366</v>
      </c>
    </row>
    <row r="256" spans="1:65" s="2" customFormat="1">
      <c r="A256" s="33"/>
      <c r="B256" s="34"/>
      <c r="C256" s="35"/>
      <c r="D256" s="215" t="s">
        <v>131</v>
      </c>
      <c r="E256" s="35"/>
      <c r="F256" s="216" t="s">
        <v>365</v>
      </c>
      <c r="G256" s="35"/>
      <c r="H256" s="35"/>
      <c r="I256" s="114"/>
      <c r="J256" s="35"/>
      <c r="K256" s="35"/>
      <c r="L256" s="38"/>
      <c r="M256" s="217"/>
      <c r="N256" s="218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131</v>
      </c>
      <c r="AU256" s="16" t="s">
        <v>86</v>
      </c>
    </row>
    <row r="257" spans="1:65" s="13" customFormat="1">
      <c r="B257" s="219"/>
      <c r="C257" s="220"/>
      <c r="D257" s="215" t="s">
        <v>133</v>
      </c>
      <c r="E257" s="221" t="s">
        <v>1</v>
      </c>
      <c r="F257" s="222" t="s">
        <v>367</v>
      </c>
      <c r="G257" s="220"/>
      <c r="H257" s="223">
        <v>0.47199999999999998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133</v>
      </c>
      <c r="AU257" s="229" t="s">
        <v>86</v>
      </c>
      <c r="AV257" s="13" t="s">
        <v>86</v>
      </c>
      <c r="AW257" s="13" t="s">
        <v>34</v>
      </c>
      <c r="AX257" s="13" t="s">
        <v>84</v>
      </c>
      <c r="AY257" s="229" t="s">
        <v>121</v>
      </c>
    </row>
    <row r="258" spans="1:65" s="2" customFormat="1" ht="21.75" customHeight="1">
      <c r="A258" s="33"/>
      <c r="B258" s="34"/>
      <c r="C258" s="202" t="s">
        <v>368</v>
      </c>
      <c r="D258" s="202" t="s">
        <v>124</v>
      </c>
      <c r="E258" s="203" t="s">
        <v>369</v>
      </c>
      <c r="F258" s="204" t="s">
        <v>370</v>
      </c>
      <c r="G258" s="205" t="s">
        <v>175</v>
      </c>
      <c r="H258" s="206">
        <v>4</v>
      </c>
      <c r="I258" s="207"/>
      <c r="J258" s="208">
        <f>ROUND(I258*H258,2)</f>
        <v>0</v>
      </c>
      <c r="K258" s="204" t="s">
        <v>128</v>
      </c>
      <c r="L258" s="38"/>
      <c r="M258" s="209" t="s">
        <v>1</v>
      </c>
      <c r="N258" s="210" t="s">
        <v>42</v>
      </c>
      <c r="O258" s="70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3" t="s">
        <v>129</v>
      </c>
      <c r="AT258" s="213" t="s">
        <v>124</v>
      </c>
      <c r="AU258" s="213" t="s">
        <v>86</v>
      </c>
      <c r="AY258" s="16" t="s">
        <v>121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6" t="s">
        <v>84</v>
      </c>
      <c r="BK258" s="214">
        <f>ROUND(I258*H258,2)</f>
        <v>0</v>
      </c>
      <c r="BL258" s="16" t="s">
        <v>129</v>
      </c>
      <c r="BM258" s="213" t="s">
        <v>371</v>
      </c>
    </row>
    <row r="259" spans="1:65" s="2" customFormat="1" ht="19.5">
      <c r="A259" s="33"/>
      <c r="B259" s="34"/>
      <c r="C259" s="35"/>
      <c r="D259" s="215" t="s">
        <v>131</v>
      </c>
      <c r="E259" s="35"/>
      <c r="F259" s="216" t="s">
        <v>372</v>
      </c>
      <c r="G259" s="35"/>
      <c r="H259" s="35"/>
      <c r="I259" s="114"/>
      <c r="J259" s="35"/>
      <c r="K259" s="35"/>
      <c r="L259" s="38"/>
      <c r="M259" s="217"/>
      <c r="N259" s="218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131</v>
      </c>
      <c r="AU259" s="16" t="s">
        <v>86</v>
      </c>
    </row>
    <row r="260" spans="1:65" s="2" customFormat="1" ht="21.75" customHeight="1">
      <c r="A260" s="33"/>
      <c r="B260" s="34"/>
      <c r="C260" s="241" t="s">
        <v>373</v>
      </c>
      <c r="D260" s="241" t="s">
        <v>166</v>
      </c>
      <c r="E260" s="242" t="s">
        <v>374</v>
      </c>
      <c r="F260" s="243" t="s">
        <v>375</v>
      </c>
      <c r="G260" s="244" t="s">
        <v>175</v>
      </c>
      <c r="H260" s="245">
        <v>4</v>
      </c>
      <c r="I260" s="246"/>
      <c r="J260" s="247">
        <f>ROUND(I260*H260,2)</f>
        <v>0</v>
      </c>
      <c r="K260" s="243" t="s">
        <v>128</v>
      </c>
      <c r="L260" s="248"/>
      <c r="M260" s="249" t="s">
        <v>1</v>
      </c>
      <c r="N260" s="250" t="s">
        <v>42</v>
      </c>
      <c r="O260" s="70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3" t="s">
        <v>169</v>
      </c>
      <c r="AT260" s="213" t="s">
        <v>166</v>
      </c>
      <c r="AU260" s="213" t="s">
        <v>86</v>
      </c>
      <c r="AY260" s="16" t="s">
        <v>121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6" t="s">
        <v>84</v>
      </c>
      <c r="BK260" s="214">
        <f>ROUND(I260*H260,2)</f>
        <v>0</v>
      </c>
      <c r="BL260" s="16" t="s">
        <v>129</v>
      </c>
      <c r="BM260" s="213" t="s">
        <v>376</v>
      </c>
    </row>
    <row r="261" spans="1:65" s="2" customFormat="1">
      <c r="A261" s="33"/>
      <c r="B261" s="34"/>
      <c r="C261" s="35"/>
      <c r="D261" s="215" t="s">
        <v>131</v>
      </c>
      <c r="E261" s="35"/>
      <c r="F261" s="216" t="s">
        <v>375</v>
      </c>
      <c r="G261" s="35"/>
      <c r="H261" s="35"/>
      <c r="I261" s="114"/>
      <c r="J261" s="35"/>
      <c r="K261" s="35"/>
      <c r="L261" s="38"/>
      <c r="M261" s="217"/>
      <c r="N261" s="218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131</v>
      </c>
      <c r="AU261" s="16" t="s">
        <v>86</v>
      </c>
    </row>
    <row r="262" spans="1:65" s="12" customFormat="1" ht="25.9" customHeight="1">
      <c r="B262" s="186"/>
      <c r="C262" s="187"/>
      <c r="D262" s="188" t="s">
        <v>76</v>
      </c>
      <c r="E262" s="189" t="s">
        <v>377</v>
      </c>
      <c r="F262" s="189" t="s">
        <v>378</v>
      </c>
      <c r="G262" s="187"/>
      <c r="H262" s="187"/>
      <c r="I262" s="190"/>
      <c r="J262" s="191">
        <f>BK262</f>
        <v>0</v>
      </c>
      <c r="K262" s="187"/>
      <c r="L262" s="192"/>
      <c r="M262" s="193"/>
      <c r="N262" s="194"/>
      <c r="O262" s="194"/>
      <c r="P262" s="195">
        <f>SUM(P263:P301)</f>
        <v>0</v>
      </c>
      <c r="Q262" s="194"/>
      <c r="R262" s="195">
        <f>SUM(R263:R301)</f>
        <v>0</v>
      </c>
      <c r="S262" s="194"/>
      <c r="T262" s="196">
        <f>SUM(T263:T301)</f>
        <v>0</v>
      </c>
      <c r="AR262" s="197" t="s">
        <v>129</v>
      </c>
      <c r="AT262" s="198" t="s">
        <v>76</v>
      </c>
      <c r="AU262" s="198" t="s">
        <v>77</v>
      </c>
      <c r="AY262" s="197" t="s">
        <v>121</v>
      </c>
      <c r="BK262" s="199">
        <f>SUM(BK263:BK301)</f>
        <v>0</v>
      </c>
    </row>
    <row r="263" spans="1:65" s="2" customFormat="1" ht="21.75" customHeight="1">
      <c r="A263" s="33"/>
      <c r="B263" s="34"/>
      <c r="C263" s="202" t="s">
        <v>379</v>
      </c>
      <c r="D263" s="202" t="s">
        <v>124</v>
      </c>
      <c r="E263" s="203" t="s">
        <v>380</v>
      </c>
      <c r="F263" s="204" t="s">
        <v>381</v>
      </c>
      <c r="G263" s="205" t="s">
        <v>246</v>
      </c>
      <c r="H263" s="206">
        <v>1556.3240000000001</v>
      </c>
      <c r="I263" s="207"/>
      <c r="J263" s="208">
        <f>ROUND(I263*H263,2)</f>
        <v>0</v>
      </c>
      <c r="K263" s="204" t="s">
        <v>128</v>
      </c>
      <c r="L263" s="38"/>
      <c r="M263" s="209" t="s">
        <v>1</v>
      </c>
      <c r="N263" s="210" t="s">
        <v>42</v>
      </c>
      <c r="O263" s="70"/>
      <c r="P263" s="211">
        <f>O263*H263</f>
        <v>0</v>
      </c>
      <c r="Q263" s="211">
        <v>0</v>
      </c>
      <c r="R263" s="211">
        <f>Q263*H263</f>
        <v>0</v>
      </c>
      <c r="S263" s="211">
        <v>0</v>
      </c>
      <c r="T263" s="21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13" t="s">
        <v>382</v>
      </c>
      <c r="AT263" s="213" t="s">
        <v>124</v>
      </c>
      <c r="AU263" s="213" t="s">
        <v>84</v>
      </c>
      <c r="AY263" s="16" t="s">
        <v>121</v>
      </c>
      <c r="BE263" s="214">
        <f>IF(N263="základní",J263,0)</f>
        <v>0</v>
      </c>
      <c r="BF263" s="214">
        <f>IF(N263="snížená",J263,0)</f>
        <v>0</v>
      </c>
      <c r="BG263" s="214">
        <f>IF(N263="zákl. přenesená",J263,0)</f>
        <v>0</v>
      </c>
      <c r="BH263" s="214">
        <f>IF(N263="sníž. přenesená",J263,0)</f>
        <v>0</v>
      </c>
      <c r="BI263" s="214">
        <f>IF(N263="nulová",J263,0)</f>
        <v>0</v>
      </c>
      <c r="BJ263" s="16" t="s">
        <v>84</v>
      </c>
      <c r="BK263" s="214">
        <f>ROUND(I263*H263,2)</f>
        <v>0</v>
      </c>
      <c r="BL263" s="16" t="s">
        <v>382</v>
      </c>
      <c r="BM263" s="213" t="s">
        <v>383</v>
      </c>
    </row>
    <row r="264" spans="1:65" s="2" customFormat="1" ht="29.25">
      <c r="A264" s="33"/>
      <c r="B264" s="34"/>
      <c r="C264" s="35"/>
      <c r="D264" s="215" t="s">
        <v>131</v>
      </c>
      <c r="E264" s="35"/>
      <c r="F264" s="216" t="s">
        <v>384</v>
      </c>
      <c r="G264" s="35"/>
      <c r="H264" s="35"/>
      <c r="I264" s="114"/>
      <c r="J264" s="35"/>
      <c r="K264" s="35"/>
      <c r="L264" s="38"/>
      <c r="M264" s="217"/>
      <c r="N264" s="218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131</v>
      </c>
      <c r="AU264" s="16" t="s">
        <v>84</v>
      </c>
    </row>
    <row r="265" spans="1:65" s="13" customFormat="1">
      <c r="B265" s="219"/>
      <c r="C265" s="220"/>
      <c r="D265" s="215" t="s">
        <v>133</v>
      </c>
      <c r="E265" s="221" t="s">
        <v>1</v>
      </c>
      <c r="F265" s="222" t="s">
        <v>385</v>
      </c>
      <c r="G265" s="220"/>
      <c r="H265" s="223">
        <v>1556.3240000000001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133</v>
      </c>
      <c r="AU265" s="229" t="s">
        <v>84</v>
      </c>
      <c r="AV265" s="13" t="s">
        <v>86</v>
      </c>
      <c r="AW265" s="13" t="s">
        <v>34</v>
      </c>
      <c r="AX265" s="13" t="s">
        <v>84</v>
      </c>
      <c r="AY265" s="229" t="s">
        <v>121</v>
      </c>
    </row>
    <row r="266" spans="1:65" s="2" customFormat="1" ht="21.75" customHeight="1">
      <c r="A266" s="33"/>
      <c r="B266" s="34"/>
      <c r="C266" s="202" t="s">
        <v>386</v>
      </c>
      <c r="D266" s="202" t="s">
        <v>124</v>
      </c>
      <c r="E266" s="203" t="s">
        <v>387</v>
      </c>
      <c r="F266" s="204" t="s">
        <v>388</v>
      </c>
      <c r="G266" s="205" t="s">
        <v>246</v>
      </c>
      <c r="H266" s="206">
        <v>1556.3240000000001</v>
      </c>
      <c r="I266" s="207"/>
      <c r="J266" s="208">
        <f>ROUND(I266*H266,2)</f>
        <v>0</v>
      </c>
      <c r="K266" s="204" t="s">
        <v>128</v>
      </c>
      <c r="L266" s="38"/>
      <c r="M266" s="209" t="s">
        <v>1</v>
      </c>
      <c r="N266" s="210" t="s">
        <v>42</v>
      </c>
      <c r="O266" s="70"/>
      <c r="P266" s="211">
        <f>O266*H266</f>
        <v>0</v>
      </c>
      <c r="Q266" s="211">
        <v>0</v>
      </c>
      <c r="R266" s="211">
        <f>Q266*H266</f>
        <v>0</v>
      </c>
      <c r="S266" s="211">
        <v>0</v>
      </c>
      <c r="T266" s="21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13" t="s">
        <v>382</v>
      </c>
      <c r="AT266" s="213" t="s">
        <v>124</v>
      </c>
      <c r="AU266" s="213" t="s">
        <v>84</v>
      </c>
      <c r="AY266" s="16" t="s">
        <v>121</v>
      </c>
      <c r="BE266" s="214">
        <f>IF(N266="základní",J266,0)</f>
        <v>0</v>
      </c>
      <c r="BF266" s="214">
        <f>IF(N266="snížená",J266,0)</f>
        <v>0</v>
      </c>
      <c r="BG266" s="214">
        <f>IF(N266="zákl. přenesená",J266,0)</f>
        <v>0</v>
      </c>
      <c r="BH266" s="214">
        <f>IF(N266="sníž. přenesená",J266,0)</f>
        <v>0</v>
      </c>
      <c r="BI266" s="214">
        <f>IF(N266="nulová",J266,0)</f>
        <v>0</v>
      </c>
      <c r="BJ266" s="16" t="s">
        <v>84</v>
      </c>
      <c r="BK266" s="214">
        <f>ROUND(I266*H266,2)</f>
        <v>0</v>
      </c>
      <c r="BL266" s="16" t="s">
        <v>382</v>
      </c>
      <c r="BM266" s="213" t="s">
        <v>389</v>
      </c>
    </row>
    <row r="267" spans="1:65" s="2" customFormat="1" ht="29.25">
      <c r="A267" s="33"/>
      <c r="B267" s="34"/>
      <c r="C267" s="35"/>
      <c r="D267" s="215" t="s">
        <v>131</v>
      </c>
      <c r="E267" s="35"/>
      <c r="F267" s="216" t="s">
        <v>390</v>
      </c>
      <c r="G267" s="35"/>
      <c r="H267" s="35"/>
      <c r="I267" s="114"/>
      <c r="J267" s="35"/>
      <c r="K267" s="35"/>
      <c r="L267" s="38"/>
      <c r="M267" s="217"/>
      <c r="N267" s="218"/>
      <c r="O267" s="70"/>
      <c r="P267" s="70"/>
      <c r="Q267" s="70"/>
      <c r="R267" s="70"/>
      <c r="S267" s="70"/>
      <c r="T267" s="71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131</v>
      </c>
      <c r="AU267" s="16" t="s">
        <v>84</v>
      </c>
    </row>
    <row r="268" spans="1:65" s="13" customFormat="1">
      <c r="B268" s="219"/>
      <c r="C268" s="220"/>
      <c r="D268" s="215" t="s">
        <v>133</v>
      </c>
      <c r="E268" s="221" t="s">
        <v>1</v>
      </c>
      <c r="F268" s="222" t="s">
        <v>385</v>
      </c>
      <c r="G268" s="220"/>
      <c r="H268" s="223">
        <v>1556.3240000000001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AT268" s="229" t="s">
        <v>133</v>
      </c>
      <c r="AU268" s="229" t="s">
        <v>84</v>
      </c>
      <c r="AV268" s="13" t="s">
        <v>86</v>
      </c>
      <c r="AW268" s="13" t="s">
        <v>34</v>
      </c>
      <c r="AX268" s="13" t="s">
        <v>84</v>
      </c>
      <c r="AY268" s="229" t="s">
        <v>121</v>
      </c>
    </row>
    <row r="269" spans="1:65" s="2" customFormat="1" ht="21.75" customHeight="1">
      <c r="A269" s="33"/>
      <c r="B269" s="34"/>
      <c r="C269" s="202" t="s">
        <v>391</v>
      </c>
      <c r="D269" s="202" t="s">
        <v>124</v>
      </c>
      <c r="E269" s="203" t="s">
        <v>392</v>
      </c>
      <c r="F269" s="204" t="s">
        <v>393</v>
      </c>
      <c r="G269" s="205" t="s">
        <v>246</v>
      </c>
      <c r="H269" s="206">
        <v>1556.3240000000001</v>
      </c>
      <c r="I269" s="207"/>
      <c r="J269" s="208">
        <f>ROUND(I269*H269,2)</f>
        <v>0</v>
      </c>
      <c r="K269" s="204" t="s">
        <v>128</v>
      </c>
      <c r="L269" s="38"/>
      <c r="M269" s="209" t="s">
        <v>1</v>
      </c>
      <c r="N269" s="210" t="s">
        <v>42</v>
      </c>
      <c r="O269" s="70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3" t="s">
        <v>382</v>
      </c>
      <c r="AT269" s="213" t="s">
        <v>124</v>
      </c>
      <c r="AU269" s="213" t="s">
        <v>84</v>
      </c>
      <c r="AY269" s="16" t="s">
        <v>121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6" t="s">
        <v>84</v>
      </c>
      <c r="BK269" s="214">
        <f>ROUND(I269*H269,2)</f>
        <v>0</v>
      </c>
      <c r="BL269" s="16" t="s">
        <v>382</v>
      </c>
      <c r="BM269" s="213" t="s">
        <v>394</v>
      </c>
    </row>
    <row r="270" spans="1:65" s="2" customFormat="1" ht="68.25">
      <c r="A270" s="33"/>
      <c r="B270" s="34"/>
      <c r="C270" s="35"/>
      <c r="D270" s="215" t="s">
        <v>131</v>
      </c>
      <c r="E270" s="35"/>
      <c r="F270" s="216" t="s">
        <v>395</v>
      </c>
      <c r="G270" s="35"/>
      <c r="H270" s="35"/>
      <c r="I270" s="114"/>
      <c r="J270" s="35"/>
      <c r="K270" s="35"/>
      <c r="L270" s="38"/>
      <c r="M270" s="217"/>
      <c r="N270" s="218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131</v>
      </c>
      <c r="AU270" s="16" t="s">
        <v>84</v>
      </c>
    </row>
    <row r="271" spans="1:65" s="13" customFormat="1">
      <c r="B271" s="219"/>
      <c r="C271" s="220"/>
      <c r="D271" s="215" t="s">
        <v>133</v>
      </c>
      <c r="E271" s="221" t="s">
        <v>1</v>
      </c>
      <c r="F271" s="222" t="s">
        <v>396</v>
      </c>
      <c r="G271" s="220"/>
      <c r="H271" s="223">
        <v>1556.3240000000001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133</v>
      </c>
      <c r="AU271" s="229" t="s">
        <v>84</v>
      </c>
      <c r="AV271" s="13" t="s">
        <v>86</v>
      </c>
      <c r="AW271" s="13" t="s">
        <v>34</v>
      </c>
      <c r="AX271" s="13" t="s">
        <v>84</v>
      </c>
      <c r="AY271" s="229" t="s">
        <v>121</v>
      </c>
    </row>
    <row r="272" spans="1:65" s="2" customFormat="1" ht="21.75" customHeight="1">
      <c r="A272" s="33"/>
      <c r="B272" s="34"/>
      <c r="C272" s="202" t="s">
        <v>397</v>
      </c>
      <c r="D272" s="202" t="s">
        <v>124</v>
      </c>
      <c r="E272" s="203" t="s">
        <v>398</v>
      </c>
      <c r="F272" s="204" t="s">
        <v>399</v>
      </c>
      <c r="G272" s="205" t="s">
        <v>246</v>
      </c>
      <c r="H272" s="206">
        <v>28.2</v>
      </c>
      <c r="I272" s="207"/>
      <c r="J272" s="208">
        <f>ROUND(I272*H272,2)</f>
        <v>0</v>
      </c>
      <c r="K272" s="204" t="s">
        <v>128</v>
      </c>
      <c r="L272" s="38"/>
      <c r="M272" s="209" t="s">
        <v>1</v>
      </c>
      <c r="N272" s="210" t="s">
        <v>42</v>
      </c>
      <c r="O272" s="70"/>
      <c r="P272" s="211">
        <f>O272*H272</f>
        <v>0</v>
      </c>
      <c r="Q272" s="211">
        <v>0</v>
      </c>
      <c r="R272" s="211">
        <f>Q272*H272</f>
        <v>0</v>
      </c>
      <c r="S272" s="211">
        <v>0</v>
      </c>
      <c r="T272" s="21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13" t="s">
        <v>382</v>
      </c>
      <c r="AT272" s="213" t="s">
        <v>124</v>
      </c>
      <c r="AU272" s="213" t="s">
        <v>84</v>
      </c>
      <c r="AY272" s="16" t="s">
        <v>121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16" t="s">
        <v>84</v>
      </c>
      <c r="BK272" s="214">
        <f>ROUND(I272*H272,2)</f>
        <v>0</v>
      </c>
      <c r="BL272" s="16" t="s">
        <v>382</v>
      </c>
      <c r="BM272" s="213" t="s">
        <v>400</v>
      </c>
    </row>
    <row r="273" spans="1:65" s="2" customFormat="1" ht="29.25">
      <c r="A273" s="33"/>
      <c r="B273" s="34"/>
      <c r="C273" s="35"/>
      <c r="D273" s="215" t="s">
        <v>131</v>
      </c>
      <c r="E273" s="35"/>
      <c r="F273" s="216" t="s">
        <v>401</v>
      </c>
      <c r="G273" s="35"/>
      <c r="H273" s="35"/>
      <c r="I273" s="114"/>
      <c r="J273" s="35"/>
      <c r="K273" s="35"/>
      <c r="L273" s="38"/>
      <c r="M273" s="217"/>
      <c r="N273" s="218"/>
      <c r="O273" s="70"/>
      <c r="P273" s="70"/>
      <c r="Q273" s="70"/>
      <c r="R273" s="70"/>
      <c r="S273" s="70"/>
      <c r="T273" s="71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131</v>
      </c>
      <c r="AU273" s="16" t="s">
        <v>84</v>
      </c>
    </row>
    <row r="274" spans="1:65" s="13" customFormat="1">
      <c r="B274" s="219"/>
      <c r="C274" s="220"/>
      <c r="D274" s="215" t="s">
        <v>133</v>
      </c>
      <c r="E274" s="221" t="s">
        <v>1</v>
      </c>
      <c r="F274" s="222" t="s">
        <v>402</v>
      </c>
      <c r="G274" s="220"/>
      <c r="H274" s="223">
        <v>28.2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133</v>
      </c>
      <c r="AU274" s="229" t="s">
        <v>84</v>
      </c>
      <c r="AV274" s="13" t="s">
        <v>86</v>
      </c>
      <c r="AW274" s="13" t="s">
        <v>34</v>
      </c>
      <c r="AX274" s="13" t="s">
        <v>84</v>
      </c>
      <c r="AY274" s="229" t="s">
        <v>121</v>
      </c>
    </row>
    <row r="275" spans="1:65" s="2" customFormat="1" ht="33" customHeight="1">
      <c r="A275" s="33"/>
      <c r="B275" s="34"/>
      <c r="C275" s="202" t="s">
        <v>403</v>
      </c>
      <c r="D275" s="202" t="s">
        <v>124</v>
      </c>
      <c r="E275" s="203" t="s">
        <v>404</v>
      </c>
      <c r="F275" s="204" t="s">
        <v>405</v>
      </c>
      <c r="G275" s="205" t="s">
        <v>246</v>
      </c>
      <c r="H275" s="206">
        <v>28.2</v>
      </c>
      <c r="I275" s="207"/>
      <c r="J275" s="208">
        <f>ROUND(I275*H275,2)</f>
        <v>0</v>
      </c>
      <c r="K275" s="204" t="s">
        <v>128</v>
      </c>
      <c r="L275" s="38"/>
      <c r="M275" s="209" t="s">
        <v>1</v>
      </c>
      <c r="N275" s="210" t="s">
        <v>42</v>
      </c>
      <c r="O275" s="70"/>
      <c r="P275" s="211">
        <f>O275*H275</f>
        <v>0</v>
      </c>
      <c r="Q275" s="211">
        <v>0</v>
      </c>
      <c r="R275" s="211">
        <f>Q275*H275</f>
        <v>0</v>
      </c>
      <c r="S275" s="211">
        <v>0</v>
      </c>
      <c r="T275" s="21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13" t="s">
        <v>382</v>
      </c>
      <c r="AT275" s="213" t="s">
        <v>124</v>
      </c>
      <c r="AU275" s="213" t="s">
        <v>84</v>
      </c>
      <c r="AY275" s="16" t="s">
        <v>121</v>
      </c>
      <c r="BE275" s="214">
        <f>IF(N275="základní",J275,0)</f>
        <v>0</v>
      </c>
      <c r="BF275" s="214">
        <f>IF(N275="snížená",J275,0)</f>
        <v>0</v>
      </c>
      <c r="BG275" s="214">
        <f>IF(N275="zákl. přenesená",J275,0)</f>
        <v>0</v>
      </c>
      <c r="BH275" s="214">
        <f>IF(N275="sníž. přenesená",J275,0)</f>
        <v>0</v>
      </c>
      <c r="BI275" s="214">
        <f>IF(N275="nulová",J275,0)</f>
        <v>0</v>
      </c>
      <c r="BJ275" s="16" t="s">
        <v>84</v>
      </c>
      <c r="BK275" s="214">
        <f>ROUND(I275*H275,2)</f>
        <v>0</v>
      </c>
      <c r="BL275" s="16" t="s">
        <v>382</v>
      </c>
      <c r="BM275" s="213" t="s">
        <v>406</v>
      </c>
    </row>
    <row r="276" spans="1:65" s="2" customFormat="1" ht="68.25">
      <c r="A276" s="33"/>
      <c r="B276" s="34"/>
      <c r="C276" s="35"/>
      <c r="D276" s="215" t="s">
        <v>131</v>
      </c>
      <c r="E276" s="35"/>
      <c r="F276" s="216" t="s">
        <v>407</v>
      </c>
      <c r="G276" s="35"/>
      <c r="H276" s="35"/>
      <c r="I276" s="114"/>
      <c r="J276" s="35"/>
      <c r="K276" s="35"/>
      <c r="L276" s="38"/>
      <c r="M276" s="217"/>
      <c r="N276" s="218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131</v>
      </c>
      <c r="AU276" s="16" t="s">
        <v>84</v>
      </c>
    </row>
    <row r="277" spans="1:65" s="13" customFormat="1">
      <c r="B277" s="219"/>
      <c r="C277" s="220"/>
      <c r="D277" s="215" t="s">
        <v>133</v>
      </c>
      <c r="E277" s="221" t="s">
        <v>1</v>
      </c>
      <c r="F277" s="222" t="s">
        <v>408</v>
      </c>
      <c r="G277" s="220"/>
      <c r="H277" s="223">
        <v>28.2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133</v>
      </c>
      <c r="AU277" s="229" t="s">
        <v>84</v>
      </c>
      <c r="AV277" s="13" t="s">
        <v>86</v>
      </c>
      <c r="AW277" s="13" t="s">
        <v>34</v>
      </c>
      <c r="AX277" s="13" t="s">
        <v>84</v>
      </c>
      <c r="AY277" s="229" t="s">
        <v>121</v>
      </c>
    </row>
    <row r="278" spans="1:65" s="2" customFormat="1" ht="33" customHeight="1">
      <c r="A278" s="33"/>
      <c r="B278" s="34"/>
      <c r="C278" s="202" t="s">
        <v>409</v>
      </c>
      <c r="D278" s="202" t="s">
        <v>124</v>
      </c>
      <c r="E278" s="203" t="s">
        <v>410</v>
      </c>
      <c r="F278" s="204" t="s">
        <v>411</v>
      </c>
      <c r="G278" s="205" t="s">
        <v>246</v>
      </c>
      <c r="H278" s="206">
        <v>543.24300000000005</v>
      </c>
      <c r="I278" s="207"/>
      <c r="J278" s="208">
        <f>ROUND(I278*H278,2)</f>
        <v>0</v>
      </c>
      <c r="K278" s="204" t="s">
        <v>128</v>
      </c>
      <c r="L278" s="38"/>
      <c r="M278" s="209" t="s">
        <v>1</v>
      </c>
      <c r="N278" s="210" t="s">
        <v>42</v>
      </c>
      <c r="O278" s="70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13" t="s">
        <v>382</v>
      </c>
      <c r="AT278" s="213" t="s">
        <v>124</v>
      </c>
      <c r="AU278" s="213" t="s">
        <v>84</v>
      </c>
      <c r="AY278" s="16" t="s">
        <v>121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6" t="s">
        <v>84</v>
      </c>
      <c r="BK278" s="214">
        <f>ROUND(I278*H278,2)</f>
        <v>0</v>
      </c>
      <c r="BL278" s="16" t="s">
        <v>382</v>
      </c>
      <c r="BM278" s="213" t="s">
        <v>412</v>
      </c>
    </row>
    <row r="279" spans="1:65" s="2" customFormat="1" ht="68.25">
      <c r="A279" s="33"/>
      <c r="B279" s="34"/>
      <c r="C279" s="35"/>
      <c r="D279" s="215" t="s">
        <v>131</v>
      </c>
      <c r="E279" s="35"/>
      <c r="F279" s="216" t="s">
        <v>413</v>
      </c>
      <c r="G279" s="35"/>
      <c r="H279" s="35"/>
      <c r="I279" s="114"/>
      <c r="J279" s="35"/>
      <c r="K279" s="35"/>
      <c r="L279" s="38"/>
      <c r="M279" s="217"/>
      <c r="N279" s="218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131</v>
      </c>
      <c r="AU279" s="16" t="s">
        <v>84</v>
      </c>
    </row>
    <row r="280" spans="1:65" s="13" customFormat="1">
      <c r="B280" s="219"/>
      <c r="C280" s="220"/>
      <c r="D280" s="215" t="s">
        <v>133</v>
      </c>
      <c r="E280" s="221" t="s">
        <v>1</v>
      </c>
      <c r="F280" s="222" t="s">
        <v>414</v>
      </c>
      <c r="G280" s="220"/>
      <c r="H280" s="223">
        <v>543.24300000000005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133</v>
      </c>
      <c r="AU280" s="229" t="s">
        <v>84</v>
      </c>
      <c r="AV280" s="13" t="s">
        <v>86</v>
      </c>
      <c r="AW280" s="13" t="s">
        <v>34</v>
      </c>
      <c r="AX280" s="13" t="s">
        <v>84</v>
      </c>
      <c r="AY280" s="229" t="s">
        <v>121</v>
      </c>
    </row>
    <row r="281" spans="1:65" s="2" customFormat="1" ht="21.75" customHeight="1">
      <c r="A281" s="33"/>
      <c r="B281" s="34"/>
      <c r="C281" s="202" t="s">
        <v>415</v>
      </c>
      <c r="D281" s="202" t="s">
        <v>124</v>
      </c>
      <c r="E281" s="203" t="s">
        <v>416</v>
      </c>
      <c r="F281" s="204" t="s">
        <v>417</v>
      </c>
      <c r="G281" s="205" t="s">
        <v>246</v>
      </c>
      <c r="H281" s="206">
        <v>52.054000000000002</v>
      </c>
      <c r="I281" s="207"/>
      <c r="J281" s="208">
        <f>ROUND(I281*H281,2)</f>
        <v>0</v>
      </c>
      <c r="K281" s="204" t="s">
        <v>128</v>
      </c>
      <c r="L281" s="38"/>
      <c r="M281" s="209" t="s">
        <v>1</v>
      </c>
      <c r="N281" s="210" t="s">
        <v>42</v>
      </c>
      <c r="O281" s="70"/>
      <c r="P281" s="211">
        <f>O281*H281</f>
        <v>0</v>
      </c>
      <c r="Q281" s="211">
        <v>0</v>
      </c>
      <c r="R281" s="211">
        <f>Q281*H281</f>
        <v>0</v>
      </c>
      <c r="S281" s="211">
        <v>0</v>
      </c>
      <c r="T281" s="21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13" t="s">
        <v>382</v>
      </c>
      <c r="AT281" s="213" t="s">
        <v>124</v>
      </c>
      <c r="AU281" s="213" t="s">
        <v>84</v>
      </c>
      <c r="AY281" s="16" t="s">
        <v>121</v>
      </c>
      <c r="BE281" s="214">
        <f>IF(N281="základní",J281,0)</f>
        <v>0</v>
      </c>
      <c r="BF281" s="214">
        <f>IF(N281="snížená",J281,0)</f>
        <v>0</v>
      </c>
      <c r="BG281" s="214">
        <f>IF(N281="zákl. přenesená",J281,0)</f>
        <v>0</v>
      </c>
      <c r="BH281" s="214">
        <f>IF(N281="sníž. přenesená",J281,0)</f>
        <v>0</v>
      </c>
      <c r="BI281" s="214">
        <f>IF(N281="nulová",J281,0)</f>
        <v>0</v>
      </c>
      <c r="BJ281" s="16" t="s">
        <v>84</v>
      </c>
      <c r="BK281" s="214">
        <f>ROUND(I281*H281,2)</f>
        <v>0</v>
      </c>
      <c r="BL281" s="16" t="s">
        <v>382</v>
      </c>
      <c r="BM281" s="213" t="s">
        <v>418</v>
      </c>
    </row>
    <row r="282" spans="1:65" s="2" customFormat="1" ht="68.25">
      <c r="A282" s="33"/>
      <c r="B282" s="34"/>
      <c r="C282" s="35"/>
      <c r="D282" s="215" t="s">
        <v>131</v>
      </c>
      <c r="E282" s="35"/>
      <c r="F282" s="216" t="s">
        <v>419</v>
      </c>
      <c r="G282" s="35"/>
      <c r="H282" s="35"/>
      <c r="I282" s="114"/>
      <c r="J282" s="35"/>
      <c r="K282" s="35"/>
      <c r="L282" s="38"/>
      <c r="M282" s="217"/>
      <c r="N282" s="218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131</v>
      </c>
      <c r="AU282" s="16" t="s">
        <v>84</v>
      </c>
    </row>
    <row r="283" spans="1:65" s="13" customFormat="1">
      <c r="B283" s="219"/>
      <c r="C283" s="220"/>
      <c r="D283" s="215" t="s">
        <v>133</v>
      </c>
      <c r="E283" s="221" t="s">
        <v>1</v>
      </c>
      <c r="F283" s="222" t="s">
        <v>420</v>
      </c>
      <c r="G283" s="220"/>
      <c r="H283" s="223">
        <v>52.054000000000002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133</v>
      </c>
      <c r="AU283" s="229" t="s">
        <v>84</v>
      </c>
      <c r="AV283" s="13" t="s">
        <v>86</v>
      </c>
      <c r="AW283" s="13" t="s">
        <v>34</v>
      </c>
      <c r="AX283" s="13" t="s">
        <v>84</v>
      </c>
      <c r="AY283" s="229" t="s">
        <v>121</v>
      </c>
    </row>
    <row r="284" spans="1:65" s="2" customFormat="1" ht="21.75" customHeight="1">
      <c r="A284" s="33"/>
      <c r="B284" s="34"/>
      <c r="C284" s="202" t="s">
        <v>421</v>
      </c>
      <c r="D284" s="202" t="s">
        <v>124</v>
      </c>
      <c r="E284" s="203" t="s">
        <v>422</v>
      </c>
      <c r="F284" s="204" t="s">
        <v>423</v>
      </c>
      <c r="G284" s="205" t="s">
        <v>246</v>
      </c>
      <c r="H284" s="206">
        <v>574.91600000000005</v>
      </c>
      <c r="I284" s="207"/>
      <c r="J284" s="208">
        <f>ROUND(I284*H284,2)</f>
        <v>0</v>
      </c>
      <c r="K284" s="204" t="s">
        <v>128</v>
      </c>
      <c r="L284" s="38"/>
      <c r="M284" s="209" t="s">
        <v>1</v>
      </c>
      <c r="N284" s="210" t="s">
        <v>42</v>
      </c>
      <c r="O284" s="70"/>
      <c r="P284" s="211">
        <f>O284*H284</f>
        <v>0</v>
      </c>
      <c r="Q284" s="211">
        <v>0</v>
      </c>
      <c r="R284" s="211">
        <f>Q284*H284</f>
        <v>0</v>
      </c>
      <c r="S284" s="211">
        <v>0</v>
      </c>
      <c r="T284" s="21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13" t="s">
        <v>382</v>
      </c>
      <c r="AT284" s="213" t="s">
        <v>124</v>
      </c>
      <c r="AU284" s="213" t="s">
        <v>84</v>
      </c>
      <c r="AY284" s="16" t="s">
        <v>121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6" t="s">
        <v>84</v>
      </c>
      <c r="BK284" s="214">
        <f>ROUND(I284*H284,2)</f>
        <v>0</v>
      </c>
      <c r="BL284" s="16" t="s">
        <v>382</v>
      </c>
      <c r="BM284" s="213" t="s">
        <v>424</v>
      </c>
    </row>
    <row r="285" spans="1:65" s="2" customFormat="1" ht="68.25">
      <c r="A285" s="33"/>
      <c r="B285" s="34"/>
      <c r="C285" s="35"/>
      <c r="D285" s="215" t="s">
        <v>131</v>
      </c>
      <c r="E285" s="35"/>
      <c r="F285" s="216" t="s">
        <v>425</v>
      </c>
      <c r="G285" s="35"/>
      <c r="H285" s="35"/>
      <c r="I285" s="114"/>
      <c r="J285" s="35"/>
      <c r="K285" s="35"/>
      <c r="L285" s="38"/>
      <c r="M285" s="217"/>
      <c r="N285" s="218"/>
      <c r="O285" s="70"/>
      <c r="P285" s="70"/>
      <c r="Q285" s="70"/>
      <c r="R285" s="70"/>
      <c r="S285" s="70"/>
      <c r="T285" s="71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131</v>
      </c>
      <c r="AU285" s="16" t="s">
        <v>84</v>
      </c>
    </row>
    <row r="286" spans="1:65" s="13" customFormat="1">
      <c r="B286" s="219"/>
      <c r="C286" s="220"/>
      <c r="D286" s="215" t="s">
        <v>133</v>
      </c>
      <c r="E286" s="221" t="s">
        <v>1</v>
      </c>
      <c r="F286" s="222" t="s">
        <v>426</v>
      </c>
      <c r="G286" s="220"/>
      <c r="H286" s="223">
        <v>574.91600000000005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133</v>
      </c>
      <c r="AU286" s="229" t="s">
        <v>84</v>
      </c>
      <c r="AV286" s="13" t="s">
        <v>86</v>
      </c>
      <c r="AW286" s="13" t="s">
        <v>34</v>
      </c>
      <c r="AX286" s="13" t="s">
        <v>84</v>
      </c>
      <c r="AY286" s="229" t="s">
        <v>121</v>
      </c>
    </row>
    <row r="287" spans="1:65" s="2" customFormat="1" ht="21.75" customHeight="1">
      <c r="A287" s="33"/>
      <c r="B287" s="34"/>
      <c r="C287" s="202" t="s">
        <v>427</v>
      </c>
      <c r="D287" s="202" t="s">
        <v>124</v>
      </c>
      <c r="E287" s="203" t="s">
        <v>428</v>
      </c>
      <c r="F287" s="204" t="s">
        <v>429</v>
      </c>
      <c r="G287" s="205" t="s">
        <v>246</v>
      </c>
      <c r="H287" s="206">
        <v>134.4</v>
      </c>
      <c r="I287" s="207"/>
      <c r="J287" s="208">
        <f>ROUND(I287*H287,2)</f>
        <v>0</v>
      </c>
      <c r="K287" s="204" t="s">
        <v>128</v>
      </c>
      <c r="L287" s="38"/>
      <c r="M287" s="209" t="s">
        <v>1</v>
      </c>
      <c r="N287" s="210" t="s">
        <v>42</v>
      </c>
      <c r="O287" s="70"/>
      <c r="P287" s="211">
        <f>O287*H287</f>
        <v>0</v>
      </c>
      <c r="Q287" s="211">
        <v>0</v>
      </c>
      <c r="R287" s="211">
        <f>Q287*H287</f>
        <v>0</v>
      </c>
      <c r="S287" s="211">
        <v>0</v>
      </c>
      <c r="T287" s="21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13" t="s">
        <v>382</v>
      </c>
      <c r="AT287" s="213" t="s">
        <v>124</v>
      </c>
      <c r="AU287" s="213" t="s">
        <v>84</v>
      </c>
      <c r="AY287" s="16" t="s">
        <v>121</v>
      </c>
      <c r="BE287" s="214">
        <f>IF(N287="základní",J287,0)</f>
        <v>0</v>
      </c>
      <c r="BF287" s="214">
        <f>IF(N287="snížená",J287,0)</f>
        <v>0</v>
      </c>
      <c r="BG287" s="214">
        <f>IF(N287="zákl. přenesená",J287,0)</f>
        <v>0</v>
      </c>
      <c r="BH287" s="214">
        <f>IF(N287="sníž. přenesená",J287,0)</f>
        <v>0</v>
      </c>
      <c r="BI287" s="214">
        <f>IF(N287="nulová",J287,0)</f>
        <v>0</v>
      </c>
      <c r="BJ287" s="16" t="s">
        <v>84</v>
      </c>
      <c r="BK287" s="214">
        <f>ROUND(I287*H287,2)</f>
        <v>0</v>
      </c>
      <c r="BL287" s="16" t="s">
        <v>382</v>
      </c>
      <c r="BM287" s="213" t="s">
        <v>430</v>
      </c>
    </row>
    <row r="288" spans="1:65" s="2" customFormat="1" ht="68.25">
      <c r="A288" s="33"/>
      <c r="B288" s="34"/>
      <c r="C288" s="35"/>
      <c r="D288" s="215" t="s">
        <v>131</v>
      </c>
      <c r="E288" s="35"/>
      <c r="F288" s="216" t="s">
        <v>431</v>
      </c>
      <c r="G288" s="35"/>
      <c r="H288" s="35"/>
      <c r="I288" s="114"/>
      <c r="J288" s="35"/>
      <c r="K288" s="35"/>
      <c r="L288" s="38"/>
      <c r="M288" s="217"/>
      <c r="N288" s="218"/>
      <c r="O288" s="70"/>
      <c r="P288" s="70"/>
      <c r="Q288" s="70"/>
      <c r="R288" s="70"/>
      <c r="S288" s="70"/>
      <c r="T288" s="71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131</v>
      </c>
      <c r="AU288" s="16" t="s">
        <v>84</v>
      </c>
    </row>
    <row r="289" spans="1:65" s="13" customFormat="1">
      <c r="B289" s="219"/>
      <c r="C289" s="220"/>
      <c r="D289" s="215" t="s">
        <v>133</v>
      </c>
      <c r="E289" s="221" t="s">
        <v>1</v>
      </c>
      <c r="F289" s="222" t="s">
        <v>432</v>
      </c>
      <c r="G289" s="220"/>
      <c r="H289" s="223">
        <v>134.4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133</v>
      </c>
      <c r="AU289" s="229" t="s">
        <v>84</v>
      </c>
      <c r="AV289" s="13" t="s">
        <v>86</v>
      </c>
      <c r="AW289" s="13" t="s">
        <v>34</v>
      </c>
      <c r="AX289" s="13" t="s">
        <v>84</v>
      </c>
      <c r="AY289" s="229" t="s">
        <v>121</v>
      </c>
    </row>
    <row r="290" spans="1:65" s="2" customFormat="1" ht="21.75" customHeight="1">
      <c r="A290" s="33"/>
      <c r="B290" s="34"/>
      <c r="C290" s="202" t="s">
        <v>433</v>
      </c>
      <c r="D290" s="202" t="s">
        <v>124</v>
      </c>
      <c r="E290" s="203" t="s">
        <v>428</v>
      </c>
      <c r="F290" s="204" t="s">
        <v>429</v>
      </c>
      <c r="G290" s="205" t="s">
        <v>246</v>
      </c>
      <c r="H290" s="206">
        <v>29.146000000000001</v>
      </c>
      <c r="I290" s="207"/>
      <c r="J290" s="208">
        <f>ROUND(I290*H290,2)</f>
        <v>0</v>
      </c>
      <c r="K290" s="204" t="s">
        <v>128</v>
      </c>
      <c r="L290" s="38"/>
      <c r="M290" s="209" t="s">
        <v>1</v>
      </c>
      <c r="N290" s="210" t="s">
        <v>42</v>
      </c>
      <c r="O290" s="70"/>
      <c r="P290" s="211">
        <f>O290*H290</f>
        <v>0</v>
      </c>
      <c r="Q290" s="211">
        <v>0</v>
      </c>
      <c r="R290" s="211">
        <f>Q290*H290</f>
        <v>0</v>
      </c>
      <c r="S290" s="211">
        <v>0</v>
      </c>
      <c r="T290" s="21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3" t="s">
        <v>382</v>
      </c>
      <c r="AT290" s="213" t="s">
        <v>124</v>
      </c>
      <c r="AU290" s="213" t="s">
        <v>84</v>
      </c>
      <c r="AY290" s="16" t="s">
        <v>121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6" t="s">
        <v>84</v>
      </c>
      <c r="BK290" s="214">
        <f>ROUND(I290*H290,2)</f>
        <v>0</v>
      </c>
      <c r="BL290" s="16" t="s">
        <v>382</v>
      </c>
      <c r="BM290" s="213" t="s">
        <v>434</v>
      </c>
    </row>
    <row r="291" spans="1:65" s="2" customFormat="1" ht="68.25">
      <c r="A291" s="33"/>
      <c r="B291" s="34"/>
      <c r="C291" s="35"/>
      <c r="D291" s="215" t="s">
        <v>131</v>
      </c>
      <c r="E291" s="35"/>
      <c r="F291" s="216" t="s">
        <v>431</v>
      </c>
      <c r="G291" s="35"/>
      <c r="H291" s="35"/>
      <c r="I291" s="114"/>
      <c r="J291" s="35"/>
      <c r="K291" s="35"/>
      <c r="L291" s="38"/>
      <c r="M291" s="217"/>
      <c r="N291" s="218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131</v>
      </c>
      <c r="AU291" s="16" t="s">
        <v>84</v>
      </c>
    </row>
    <row r="292" spans="1:65" s="13" customFormat="1">
      <c r="B292" s="219"/>
      <c r="C292" s="220"/>
      <c r="D292" s="215" t="s">
        <v>133</v>
      </c>
      <c r="E292" s="221" t="s">
        <v>1</v>
      </c>
      <c r="F292" s="222" t="s">
        <v>435</v>
      </c>
      <c r="G292" s="220"/>
      <c r="H292" s="223">
        <v>29.146000000000001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133</v>
      </c>
      <c r="AU292" s="229" t="s">
        <v>84</v>
      </c>
      <c r="AV292" s="13" t="s">
        <v>86</v>
      </c>
      <c r="AW292" s="13" t="s">
        <v>34</v>
      </c>
      <c r="AX292" s="13" t="s">
        <v>84</v>
      </c>
      <c r="AY292" s="229" t="s">
        <v>121</v>
      </c>
    </row>
    <row r="293" spans="1:65" s="2" customFormat="1" ht="21.75" customHeight="1">
      <c r="A293" s="33"/>
      <c r="B293" s="34"/>
      <c r="C293" s="202" t="s">
        <v>436</v>
      </c>
      <c r="D293" s="202" t="s">
        <v>124</v>
      </c>
      <c r="E293" s="203" t="s">
        <v>437</v>
      </c>
      <c r="F293" s="204" t="s">
        <v>438</v>
      </c>
      <c r="G293" s="205" t="s">
        <v>246</v>
      </c>
      <c r="H293" s="206">
        <v>404.09800000000001</v>
      </c>
      <c r="I293" s="207"/>
      <c r="J293" s="208">
        <f>ROUND(I293*H293,2)</f>
        <v>0</v>
      </c>
      <c r="K293" s="204" t="s">
        <v>128</v>
      </c>
      <c r="L293" s="38"/>
      <c r="M293" s="209" t="s">
        <v>1</v>
      </c>
      <c r="N293" s="210" t="s">
        <v>42</v>
      </c>
      <c r="O293" s="70"/>
      <c r="P293" s="211">
        <f>O293*H293</f>
        <v>0</v>
      </c>
      <c r="Q293" s="211">
        <v>0</v>
      </c>
      <c r="R293" s="211">
        <f>Q293*H293</f>
        <v>0</v>
      </c>
      <c r="S293" s="211">
        <v>0</v>
      </c>
      <c r="T293" s="21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3" t="s">
        <v>382</v>
      </c>
      <c r="AT293" s="213" t="s">
        <v>124</v>
      </c>
      <c r="AU293" s="213" t="s">
        <v>84</v>
      </c>
      <c r="AY293" s="16" t="s">
        <v>121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6" t="s">
        <v>84</v>
      </c>
      <c r="BK293" s="214">
        <f>ROUND(I293*H293,2)</f>
        <v>0</v>
      </c>
      <c r="BL293" s="16" t="s">
        <v>382</v>
      </c>
      <c r="BM293" s="213" t="s">
        <v>439</v>
      </c>
    </row>
    <row r="294" spans="1:65" s="2" customFormat="1" ht="68.25">
      <c r="A294" s="33"/>
      <c r="B294" s="34"/>
      <c r="C294" s="35"/>
      <c r="D294" s="215" t="s">
        <v>131</v>
      </c>
      <c r="E294" s="35"/>
      <c r="F294" s="216" t="s">
        <v>440</v>
      </c>
      <c r="G294" s="35"/>
      <c r="H294" s="35"/>
      <c r="I294" s="114"/>
      <c r="J294" s="35"/>
      <c r="K294" s="35"/>
      <c r="L294" s="38"/>
      <c r="M294" s="217"/>
      <c r="N294" s="218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131</v>
      </c>
      <c r="AU294" s="16" t="s">
        <v>84</v>
      </c>
    </row>
    <row r="295" spans="1:65" s="13" customFormat="1">
      <c r="B295" s="219"/>
      <c r="C295" s="220"/>
      <c r="D295" s="215" t="s">
        <v>133</v>
      </c>
      <c r="E295" s="221" t="s">
        <v>1</v>
      </c>
      <c r="F295" s="222" t="s">
        <v>441</v>
      </c>
      <c r="G295" s="220"/>
      <c r="H295" s="223">
        <v>404.09800000000001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133</v>
      </c>
      <c r="AU295" s="229" t="s">
        <v>84</v>
      </c>
      <c r="AV295" s="13" t="s">
        <v>86</v>
      </c>
      <c r="AW295" s="13" t="s">
        <v>34</v>
      </c>
      <c r="AX295" s="13" t="s">
        <v>84</v>
      </c>
      <c r="AY295" s="229" t="s">
        <v>121</v>
      </c>
    </row>
    <row r="296" spans="1:65" s="2" customFormat="1" ht="21.75" customHeight="1">
      <c r="A296" s="33"/>
      <c r="B296" s="34"/>
      <c r="C296" s="202" t="s">
        <v>442</v>
      </c>
      <c r="D296" s="202" t="s">
        <v>124</v>
      </c>
      <c r="E296" s="203" t="s">
        <v>443</v>
      </c>
      <c r="F296" s="204" t="s">
        <v>444</v>
      </c>
      <c r="G296" s="205" t="s">
        <v>246</v>
      </c>
      <c r="H296" s="206">
        <v>361.99900000000002</v>
      </c>
      <c r="I296" s="207"/>
      <c r="J296" s="208">
        <f>ROUND(I296*H296,2)</f>
        <v>0</v>
      </c>
      <c r="K296" s="204" t="s">
        <v>128</v>
      </c>
      <c r="L296" s="38"/>
      <c r="M296" s="209" t="s">
        <v>1</v>
      </c>
      <c r="N296" s="210" t="s">
        <v>42</v>
      </c>
      <c r="O296" s="70"/>
      <c r="P296" s="211">
        <f>O296*H296</f>
        <v>0</v>
      </c>
      <c r="Q296" s="211">
        <v>0</v>
      </c>
      <c r="R296" s="211">
        <f>Q296*H296</f>
        <v>0</v>
      </c>
      <c r="S296" s="211">
        <v>0</v>
      </c>
      <c r="T296" s="21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3" t="s">
        <v>382</v>
      </c>
      <c r="AT296" s="213" t="s">
        <v>124</v>
      </c>
      <c r="AU296" s="213" t="s">
        <v>84</v>
      </c>
      <c r="AY296" s="16" t="s">
        <v>121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6" t="s">
        <v>84</v>
      </c>
      <c r="BK296" s="214">
        <f>ROUND(I296*H296,2)</f>
        <v>0</v>
      </c>
      <c r="BL296" s="16" t="s">
        <v>382</v>
      </c>
      <c r="BM296" s="213" t="s">
        <v>445</v>
      </c>
    </row>
    <row r="297" spans="1:65" s="2" customFormat="1" ht="68.25">
      <c r="A297" s="33"/>
      <c r="B297" s="34"/>
      <c r="C297" s="35"/>
      <c r="D297" s="215" t="s">
        <v>131</v>
      </c>
      <c r="E297" s="35"/>
      <c r="F297" s="216" t="s">
        <v>446</v>
      </c>
      <c r="G297" s="35"/>
      <c r="H297" s="35"/>
      <c r="I297" s="114"/>
      <c r="J297" s="35"/>
      <c r="K297" s="35"/>
      <c r="L297" s="38"/>
      <c r="M297" s="217"/>
      <c r="N297" s="218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131</v>
      </c>
      <c r="AU297" s="16" t="s">
        <v>84</v>
      </c>
    </row>
    <row r="298" spans="1:65" s="13" customFormat="1">
      <c r="B298" s="219"/>
      <c r="C298" s="220"/>
      <c r="D298" s="215" t="s">
        <v>133</v>
      </c>
      <c r="E298" s="221" t="s">
        <v>1</v>
      </c>
      <c r="F298" s="222" t="s">
        <v>447</v>
      </c>
      <c r="G298" s="220"/>
      <c r="H298" s="223">
        <v>361.99900000000002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133</v>
      </c>
      <c r="AU298" s="229" t="s">
        <v>84</v>
      </c>
      <c r="AV298" s="13" t="s">
        <v>86</v>
      </c>
      <c r="AW298" s="13" t="s">
        <v>34</v>
      </c>
      <c r="AX298" s="13" t="s">
        <v>84</v>
      </c>
      <c r="AY298" s="229" t="s">
        <v>121</v>
      </c>
    </row>
    <row r="299" spans="1:65" s="2" customFormat="1" ht="21.75" customHeight="1">
      <c r="A299" s="33"/>
      <c r="B299" s="34"/>
      <c r="C299" s="202" t="s">
        <v>448</v>
      </c>
      <c r="D299" s="202" t="s">
        <v>124</v>
      </c>
      <c r="E299" s="203" t="s">
        <v>449</v>
      </c>
      <c r="F299" s="204" t="s">
        <v>450</v>
      </c>
      <c r="G299" s="205" t="s">
        <v>175</v>
      </c>
      <c r="H299" s="206">
        <v>3</v>
      </c>
      <c r="I299" s="207"/>
      <c r="J299" s="208">
        <f>ROUND(I299*H299,2)</f>
        <v>0</v>
      </c>
      <c r="K299" s="204" t="s">
        <v>128</v>
      </c>
      <c r="L299" s="38"/>
      <c r="M299" s="209" t="s">
        <v>1</v>
      </c>
      <c r="N299" s="210" t="s">
        <v>42</v>
      </c>
      <c r="O299" s="70"/>
      <c r="P299" s="211">
        <f>O299*H299</f>
        <v>0</v>
      </c>
      <c r="Q299" s="211">
        <v>0</v>
      </c>
      <c r="R299" s="211">
        <f>Q299*H299</f>
        <v>0</v>
      </c>
      <c r="S299" s="211">
        <v>0</v>
      </c>
      <c r="T299" s="21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13" t="s">
        <v>382</v>
      </c>
      <c r="AT299" s="213" t="s">
        <v>124</v>
      </c>
      <c r="AU299" s="213" t="s">
        <v>84</v>
      </c>
      <c r="AY299" s="16" t="s">
        <v>121</v>
      </c>
      <c r="BE299" s="214">
        <f>IF(N299="základní",J299,0)</f>
        <v>0</v>
      </c>
      <c r="BF299" s="214">
        <f>IF(N299="snížená",J299,0)</f>
        <v>0</v>
      </c>
      <c r="BG299" s="214">
        <f>IF(N299="zákl. přenesená",J299,0)</f>
        <v>0</v>
      </c>
      <c r="BH299" s="214">
        <f>IF(N299="sníž. přenesená",J299,0)</f>
        <v>0</v>
      </c>
      <c r="BI299" s="214">
        <f>IF(N299="nulová",J299,0)</f>
        <v>0</v>
      </c>
      <c r="BJ299" s="16" t="s">
        <v>84</v>
      </c>
      <c r="BK299" s="214">
        <f>ROUND(I299*H299,2)</f>
        <v>0</v>
      </c>
      <c r="BL299" s="16" t="s">
        <v>382</v>
      </c>
      <c r="BM299" s="213" t="s">
        <v>451</v>
      </c>
    </row>
    <row r="300" spans="1:65" s="2" customFormat="1" ht="29.25">
      <c r="A300" s="33"/>
      <c r="B300" s="34"/>
      <c r="C300" s="35"/>
      <c r="D300" s="215" t="s">
        <v>131</v>
      </c>
      <c r="E300" s="35"/>
      <c r="F300" s="216" t="s">
        <v>452</v>
      </c>
      <c r="G300" s="35"/>
      <c r="H300" s="35"/>
      <c r="I300" s="114"/>
      <c r="J300" s="35"/>
      <c r="K300" s="35"/>
      <c r="L300" s="38"/>
      <c r="M300" s="217"/>
      <c r="N300" s="218"/>
      <c r="O300" s="70"/>
      <c r="P300" s="70"/>
      <c r="Q300" s="70"/>
      <c r="R300" s="70"/>
      <c r="S300" s="70"/>
      <c r="T300" s="71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131</v>
      </c>
      <c r="AU300" s="16" t="s">
        <v>84</v>
      </c>
    </row>
    <row r="301" spans="1:65" s="13" customFormat="1">
      <c r="B301" s="219"/>
      <c r="C301" s="220"/>
      <c r="D301" s="215" t="s">
        <v>133</v>
      </c>
      <c r="E301" s="221" t="s">
        <v>1</v>
      </c>
      <c r="F301" s="222" t="s">
        <v>453</v>
      </c>
      <c r="G301" s="220"/>
      <c r="H301" s="223">
        <v>3</v>
      </c>
      <c r="I301" s="224"/>
      <c r="J301" s="220"/>
      <c r="K301" s="220"/>
      <c r="L301" s="225"/>
      <c r="M301" s="252"/>
      <c r="N301" s="253"/>
      <c r="O301" s="253"/>
      <c r="P301" s="253"/>
      <c r="Q301" s="253"/>
      <c r="R301" s="253"/>
      <c r="S301" s="253"/>
      <c r="T301" s="254"/>
      <c r="AT301" s="229" t="s">
        <v>133</v>
      </c>
      <c r="AU301" s="229" t="s">
        <v>84</v>
      </c>
      <c r="AV301" s="13" t="s">
        <v>86</v>
      </c>
      <c r="AW301" s="13" t="s">
        <v>34</v>
      </c>
      <c r="AX301" s="13" t="s">
        <v>84</v>
      </c>
      <c r="AY301" s="229" t="s">
        <v>121</v>
      </c>
    </row>
    <row r="302" spans="1:65" s="2" customFormat="1" ht="6.95" customHeight="1">
      <c r="A302" s="33"/>
      <c r="B302" s="53"/>
      <c r="C302" s="54"/>
      <c r="D302" s="54"/>
      <c r="E302" s="54"/>
      <c r="F302" s="54"/>
      <c r="G302" s="54"/>
      <c r="H302" s="54"/>
      <c r="I302" s="151"/>
      <c r="J302" s="54"/>
      <c r="K302" s="54"/>
      <c r="L302" s="38"/>
      <c r="M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</row>
  </sheetData>
  <sheetProtection algorithmName="SHA-512" hashValue="/jupxTdwVg2STguvLCLZoMgh4ZORiKp0lf7we5YfOkhyZ0PYnMmBmwosBAaD6vPsL0IP3XL4wFlVlasrUePdow==" saltValue="dPLR4nAFpqqdXbkLvkES4Qspg163VtGO+lYaLoRvHOylpI3LwDws2KEbSK9/8brrjtCPI2Dyx57ASyOurTCkRA==" spinCount="100000" sheet="1" objects="1" scenarios="1" formatColumns="0" formatRows="0" autoFilter="0"/>
  <autoFilter ref="C118:K30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95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nástupišť v žst. Krnov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96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454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ROUND((SUM(BE119:BE194)),  2)</f>
        <v>0</v>
      </c>
      <c r="G33" s="33"/>
      <c r="H33" s="33"/>
      <c r="I33" s="130">
        <v>0.21</v>
      </c>
      <c r="J33" s="129">
        <f>ROUND(((SUM(BE119:BE194))*I33),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ROUND((SUM(BF119:BF194)),  2)</f>
        <v>0</v>
      </c>
      <c r="G34" s="33"/>
      <c r="H34" s="33"/>
      <c r="I34" s="130">
        <v>0.15</v>
      </c>
      <c r="J34" s="129">
        <f>ROUND(((SUM(BF119:BF194))*I34),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ROUND((SUM(BG119:BG194)),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ROUND((SUM(BH119:BH194)),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ROUND((SUM(BI119:BI194)),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nástupišť v žst. Krnov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02 - Přechodové a přístupové plochy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116" t="s">
        <v>22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99</v>
      </c>
      <c r="D94" s="156"/>
      <c r="E94" s="156"/>
      <c r="F94" s="156"/>
      <c r="G94" s="156"/>
      <c r="H94" s="156"/>
      <c r="I94" s="157"/>
      <c r="J94" s="158" t="s">
        <v>100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101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customHeight="1">
      <c r="B97" s="160"/>
      <c r="C97" s="161"/>
      <c r="D97" s="162" t="s">
        <v>103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104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105</v>
      </c>
      <c r="E99" s="163"/>
      <c r="F99" s="163"/>
      <c r="G99" s="163"/>
      <c r="H99" s="163"/>
      <c r="I99" s="164"/>
      <c r="J99" s="165">
        <f>J173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nástupišť v žst. Krnov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02 - Přechodové a přístupové plochy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Krnov</v>
      </c>
      <c r="G113" s="35"/>
      <c r="H113" s="35"/>
      <c r="I113" s="116" t="s">
        <v>22</v>
      </c>
      <c r="J113" s="65" t="str">
        <f>IF(J12="","",J12)</f>
        <v>17. 6. 2020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107</v>
      </c>
      <c r="D118" s="177" t="s">
        <v>62</v>
      </c>
      <c r="E118" s="177" t="s">
        <v>58</v>
      </c>
      <c r="F118" s="177" t="s">
        <v>59</v>
      </c>
      <c r="G118" s="177" t="s">
        <v>108</v>
      </c>
      <c r="H118" s="177" t="s">
        <v>109</v>
      </c>
      <c r="I118" s="178" t="s">
        <v>110</v>
      </c>
      <c r="J118" s="177" t="s">
        <v>100</v>
      </c>
      <c r="K118" s="179" t="s">
        <v>111</v>
      </c>
      <c r="L118" s="180"/>
      <c r="M118" s="74" t="s">
        <v>1</v>
      </c>
      <c r="N118" s="75" t="s">
        <v>41</v>
      </c>
      <c r="O118" s="75" t="s">
        <v>112</v>
      </c>
      <c r="P118" s="75" t="s">
        <v>113</v>
      </c>
      <c r="Q118" s="75" t="s">
        <v>114</v>
      </c>
      <c r="R118" s="75" t="s">
        <v>115</v>
      </c>
      <c r="S118" s="75" t="s">
        <v>116</v>
      </c>
      <c r="T118" s="76" t="s">
        <v>117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118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P120+P173</f>
        <v>0</v>
      </c>
      <c r="Q119" s="78"/>
      <c r="R119" s="183">
        <f>R120+R173</f>
        <v>42.946570000000001</v>
      </c>
      <c r="S119" s="78"/>
      <c r="T119" s="184">
        <f>T120+T173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102</v>
      </c>
      <c r="BK119" s="185">
        <f>BK120+BK173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119</v>
      </c>
      <c r="F120" s="189" t="s">
        <v>120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42.946570000000001</v>
      </c>
      <c r="S120" s="194"/>
      <c r="T120" s="196">
        <f>T121</f>
        <v>0</v>
      </c>
      <c r="AR120" s="197" t="s">
        <v>84</v>
      </c>
      <c r="AT120" s="198" t="s">
        <v>76</v>
      </c>
      <c r="AU120" s="198" t="s">
        <v>77</v>
      </c>
      <c r="AY120" s="197" t="s">
        <v>121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122</v>
      </c>
      <c r="F121" s="200" t="s">
        <v>123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SUM(P122:P172)</f>
        <v>0</v>
      </c>
      <c r="Q121" s="194"/>
      <c r="R121" s="195">
        <f>SUM(R122:R172)</f>
        <v>42.946570000000001</v>
      </c>
      <c r="S121" s="194"/>
      <c r="T121" s="196">
        <f>SUM(T122:T172)</f>
        <v>0</v>
      </c>
      <c r="AR121" s="197" t="s">
        <v>84</v>
      </c>
      <c r="AT121" s="198" t="s">
        <v>76</v>
      </c>
      <c r="AU121" s="198" t="s">
        <v>84</v>
      </c>
      <c r="AY121" s="197" t="s">
        <v>121</v>
      </c>
      <c r="BK121" s="199">
        <f>SUM(BK122:BK172)</f>
        <v>0</v>
      </c>
    </row>
    <row r="122" spans="1:65" s="2" customFormat="1" ht="21.75" customHeight="1">
      <c r="A122" s="33"/>
      <c r="B122" s="34"/>
      <c r="C122" s="202" t="s">
        <v>84</v>
      </c>
      <c r="D122" s="202" t="s">
        <v>124</v>
      </c>
      <c r="E122" s="203" t="s">
        <v>455</v>
      </c>
      <c r="F122" s="204" t="s">
        <v>456</v>
      </c>
      <c r="G122" s="205" t="s">
        <v>127</v>
      </c>
      <c r="H122" s="206">
        <v>17.100000000000001</v>
      </c>
      <c r="I122" s="207"/>
      <c r="J122" s="208">
        <f>ROUND(I122*H122,2)</f>
        <v>0</v>
      </c>
      <c r="K122" s="204" t="s">
        <v>128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129</v>
      </c>
      <c r="AT122" s="213" t="s">
        <v>124</v>
      </c>
      <c r="AU122" s="213" t="s">
        <v>86</v>
      </c>
      <c r="AY122" s="16" t="s">
        <v>121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84</v>
      </c>
      <c r="BK122" s="214">
        <f>ROUND(I122*H122,2)</f>
        <v>0</v>
      </c>
      <c r="BL122" s="16" t="s">
        <v>129</v>
      </c>
      <c r="BM122" s="213" t="s">
        <v>457</v>
      </c>
    </row>
    <row r="123" spans="1:65" s="2" customFormat="1" ht="19.5">
      <c r="A123" s="33"/>
      <c r="B123" s="34"/>
      <c r="C123" s="35"/>
      <c r="D123" s="215" t="s">
        <v>131</v>
      </c>
      <c r="E123" s="35"/>
      <c r="F123" s="216" t="s">
        <v>458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131</v>
      </c>
      <c r="AU123" s="16" t="s">
        <v>86</v>
      </c>
    </row>
    <row r="124" spans="1:65" s="13" customFormat="1">
      <c r="B124" s="219"/>
      <c r="C124" s="220"/>
      <c r="D124" s="215" t="s">
        <v>133</v>
      </c>
      <c r="E124" s="221" t="s">
        <v>1</v>
      </c>
      <c r="F124" s="222" t="s">
        <v>459</v>
      </c>
      <c r="G124" s="220"/>
      <c r="H124" s="223">
        <v>17.100000000000001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133</v>
      </c>
      <c r="AU124" s="229" t="s">
        <v>86</v>
      </c>
      <c r="AV124" s="13" t="s">
        <v>86</v>
      </c>
      <c r="AW124" s="13" t="s">
        <v>34</v>
      </c>
      <c r="AX124" s="13" t="s">
        <v>84</v>
      </c>
      <c r="AY124" s="229" t="s">
        <v>121</v>
      </c>
    </row>
    <row r="125" spans="1:65" s="2" customFormat="1" ht="21.75" customHeight="1">
      <c r="A125" s="33"/>
      <c r="B125" s="34"/>
      <c r="C125" s="202" t="s">
        <v>86</v>
      </c>
      <c r="D125" s="202" t="s">
        <v>124</v>
      </c>
      <c r="E125" s="203" t="s">
        <v>141</v>
      </c>
      <c r="F125" s="204" t="s">
        <v>142</v>
      </c>
      <c r="G125" s="205" t="s">
        <v>143</v>
      </c>
      <c r="H125" s="206">
        <v>66.5</v>
      </c>
      <c r="I125" s="207"/>
      <c r="J125" s="208">
        <f>ROUND(I125*H125,2)</f>
        <v>0</v>
      </c>
      <c r="K125" s="204" t="s">
        <v>128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129</v>
      </c>
      <c r="AT125" s="213" t="s">
        <v>124</v>
      </c>
      <c r="AU125" s="213" t="s">
        <v>86</v>
      </c>
      <c r="AY125" s="16" t="s">
        <v>121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84</v>
      </c>
      <c r="BK125" s="214">
        <f>ROUND(I125*H125,2)</f>
        <v>0</v>
      </c>
      <c r="BL125" s="16" t="s">
        <v>129</v>
      </c>
      <c r="BM125" s="213" t="s">
        <v>460</v>
      </c>
    </row>
    <row r="126" spans="1:65" s="2" customFormat="1" ht="19.5">
      <c r="A126" s="33"/>
      <c r="B126" s="34"/>
      <c r="C126" s="35"/>
      <c r="D126" s="215" t="s">
        <v>131</v>
      </c>
      <c r="E126" s="35"/>
      <c r="F126" s="216" t="s">
        <v>145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131</v>
      </c>
      <c r="AU126" s="16" t="s">
        <v>86</v>
      </c>
    </row>
    <row r="127" spans="1:65" s="13" customFormat="1">
      <c r="B127" s="219"/>
      <c r="C127" s="220"/>
      <c r="D127" s="215" t="s">
        <v>133</v>
      </c>
      <c r="E127" s="221" t="s">
        <v>1</v>
      </c>
      <c r="F127" s="222" t="s">
        <v>461</v>
      </c>
      <c r="G127" s="220"/>
      <c r="H127" s="223">
        <v>66.5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133</v>
      </c>
      <c r="AU127" s="229" t="s">
        <v>86</v>
      </c>
      <c r="AV127" s="13" t="s">
        <v>86</v>
      </c>
      <c r="AW127" s="13" t="s">
        <v>34</v>
      </c>
      <c r="AX127" s="13" t="s">
        <v>84</v>
      </c>
      <c r="AY127" s="229" t="s">
        <v>121</v>
      </c>
    </row>
    <row r="128" spans="1:65" s="2" customFormat="1" ht="21.75" customHeight="1">
      <c r="A128" s="33"/>
      <c r="B128" s="34"/>
      <c r="C128" s="202" t="s">
        <v>140</v>
      </c>
      <c r="D128" s="202" t="s">
        <v>124</v>
      </c>
      <c r="E128" s="203" t="s">
        <v>462</v>
      </c>
      <c r="F128" s="204" t="s">
        <v>463</v>
      </c>
      <c r="G128" s="205" t="s">
        <v>151</v>
      </c>
      <c r="H128" s="206">
        <v>15.96</v>
      </c>
      <c r="I128" s="207"/>
      <c r="J128" s="208">
        <f>ROUND(I128*H128,2)</f>
        <v>0</v>
      </c>
      <c r="K128" s="204" t="s">
        <v>128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129</v>
      </c>
      <c r="AT128" s="213" t="s">
        <v>124</v>
      </c>
      <c r="AU128" s="213" t="s">
        <v>86</v>
      </c>
      <c r="AY128" s="16" t="s">
        <v>121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84</v>
      </c>
      <c r="BK128" s="214">
        <f>ROUND(I128*H128,2)</f>
        <v>0</v>
      </c>
      <c r="BL128" s="16" t="s">
        <v>129</v>
      </c>
      <c r="BM128" s="213" t="s">
        <v>464</v>
      </c>
    </row>
    <row r="129" spans="1:65" s="2" customFormat="1" ht="19.5">
      <c r="A129" s="33"/>
      <c r="B129" s="34"/>
      <c r="C129" s="35"/>
      <c r="D129" s="215" t="s">
        <v>131</v>
      </c>
      <c r="E129" s="35"/>
      <c r="F129" s="216" t="s">
        <v>465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131</v>
      </c>
      <c r="AU129" s="16" t="s">
        <v>86</v>
      </c>
    </row>
    <row r="130" spans="1:65" s="13" customFormat="1">
      <c r="B130" s="219"/>
      <c r="C130" s="220"/>
      <c r="D130" s="215" t="s">
        <v>133</v>
      </c>
      <c r="E130" s="221" t="s">
        <v>1</v>
      </c>
      <c r="F130" s="222" t="s">
        <v>466</v>
      </c>
      <c r="G130" s="220"/>
      <c r="H130" s="223">
        <v>5.9850000000000003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133</v>
      </c>
      <c r="AU130" s="229" t="s">
        <v>86</v>
      </c>
      <c r="AV130" s="13" t="s">
        <v>86</v>
      </c>
      <c r="AW130" s="13" t="s">
        <v>34</v>
      </c>
      <c r="AX130" s="13" t="s">
        <v>77</v>
      </c>
      <c r="AY130" s="229" t="s">
        <v>121</v>
      </c>
    </row>
    <row r="131" spans="1:65" s="13" customFormat="1">
      <c r="B131" s="219"/>
      <c r="C131" s="220"/>
      <c r="D131" s="215" t="s">
        <v>133</v>
      </c>
      <c r="E131" s="221" t="s">
        <v>1</v>
      </c>
      <c r="F131" s="222" t="s">
        <v>467</v>
      </c>
      <c r="G131" s="220"/>
      <c r="H131" s="223">
        <v>9.9749999999999996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133</v>
      </c>
      <c r="AU131" s="229" t="s">
        <v>86</v>
      </c>
      <c r="AV131" s="13" t="s">
        <v>86</v>
      </c>
      <c r="AW131" s="13" t="s">
        <v>34</v>
      </c>
      <c r="AX131" s="13" t="s">
        <v>77</v>
      </c>
      <c r="AY131" s="229" t="s">
        <v>121</v>
      </c>
    </row>
    <row r="132" spans="1:65" s="14" customFormat="1">
      <c r="B132" s="230"/>
      <c r="C132" s="231"/>
      <c r="D132" s="215" t="s">
        <v>133</v>
      </c>
      <c r="E132" s="232" t="s">
        <v>1</v>
      </c>
      <c r="F132" s="233" t="s">
        <v>148</v>
      </c>
      <c r="G132" s="231"/>
      <c r="H132" s="234">
        <v>15.96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133</v>
      </c>
      <c r="AU132" s="240" t="s">
        <v>86</v>
      </c>
      <c r="AV132" s="14" t="s">
        <v>129</v>
      </c>
      <c r="AW132" s="14" t="s">
        <v>34</v>
      </c>
      <c r="AX132" s="14" t="s">
        <v>84</v>
      </c>
      <c r="AY132" s="240" t="s">
        <v>121</v>
      </c>
    </row>
    <row r="133" spans="1:65" s="2" customFormat="1" ht="21.75" customHeight="1">
      <c r="A133" s="33"/>
      <c r="B133" s="34"/>
      <c r="C133" s="202" t="s">
        <v>129</v>
      </c>
      <c r="D133" s="202" t="s">
        <v>124</v>
      </c>
      <c r="E133" s="203" t="s">
        <v>468</v>
      </c>
      <c r="F133" s="204" t="s">
        <v>469</v>
      </c>
      <c r="G133" s="205" t="s">
        <v>127</v>
      </c>
      <c r="H133" s="206">
        <v>40</v>
      </c>
      <c r="I133" s="207"/>
      <c r="J133" s="208">
        <f>ROUND(I133*H133,2)</f>
        <v>0</v>
      </c>
      <c r="K133" s="204" t="s">
        <v>128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129</v>
      </c>
      <c r="AT133" s="213" t="s">
        <v>124</v>
      </c>
      <c r="AU133" s="213" t="s">
        <v>86</v>
      </c>
      <c r="AY133" s="16" t="s">
        <v>121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84</v>
      </c>
      <c r="BK133" s="214">
        <f>ROUND(I133*H133,2)</f>
        <v>0</v>
      </c>
      <c r="BL133" s="16" t="s">
        <v>129</v>
      </c>
      <c r="BM133" s="213" t="s">
        <v>470</v>
      </c>
    </row>
    <row r="134" spans="1:65" s="2" customFormat="1" ht="19.5">
      <c r="A134" s="33"/>
      <c r="B134" s="34"/>
      <c r="C134" s="35"/>
      <c r="D134" s="215" t="s">
        <v>131</v>
      </c>
      <c r="E134" s="35"/>
      <c r="F134" s="216" t="s">
        <v>471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131</v>
      </c>
      <c r="AU134" s="16" t="s">
        <v>86</v>
      </c>
    </row>
    <row r="135" spans="1:65" s="2" customFormat="1" ht="21.75" customHeight="1">
      <c r="A135" s="33"/>
      <c r="B135" s="34"/>
      <c r="C135" s="202" t="s">
        <v>122</v>
      </c>
      <c r="D135" s="202" t="s">
        <v>124</v>
      </c>
      <c r="E135" s="203" t="s">
        <v>472</v>
      </c>
      <c r="F135" s="204" t="s">
        <v>473</v>
      </c>
      <c r="G135" s="205" t="s">
        <v>127</v>
      </c>
      <c r="H135" s="206">
        <v>18</v>
      </c>
      <c r="I135" s="207"/>
      <c r="J135" s="208">
        <f>ROUND(I135*H135,2)</f>
        <v>0</v>
      </c>
      <c r="K135" s="204" t="s">
        <v>128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129</v>
      </c>
      <c r="AT135" s="213" t="s">
        <v>124</v>
      </c>
      <c r="AU135" s="213" t="s">
        <v>86</v>
      </c>
      <c r="AY135" s="16" t="s">
        <v>121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84</v>
      </c>
      <c r="BK135" s="214">
        <f>ROUND(I135*H135,2)</f>
        <v>0</v>
      </c>
      <c r="BL135" s="16" t="s">
        <v>129</v>
      </c>
      <c r="BM135" s="213" t="s">
        <v>474</v>
      </c>
    </row>
    <row r="136" spans="1:65" s="2" customFormat="1" ht="19.5">
      <c r="A136" s="33"/>
      <c r="B136" s="34"/>
      <c r="C136" s="35"/>
      <c r="D136" s="215" t="s">
        <v>131</v>
      </c>
      <c r="E136" s="35"/>
      <c r="F136" s="216" t="s">
        <v>475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131</v>
      </c>
      <c r="AU136" s="16" t="s">
        <v>86</v>
      </c>
    </row>
    <row r="137" spans="1:65" s="13" customFormat="1">
      <c r="B137" s="219"/>
      <c r="C137" s="220"/>
      <c r="D137" s="215" t="s">
        <v>133</v>
      </c>
      <c r="E137" s="221" t="s">
        <v>1</v>
      </c>
      <c r="F137" s="222" t="s">
        <v>476</v>
      </c>
      <c r="G137" s="220"/>
      <c r="H137" s="223">
        <v>18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133</v>
      </c>
      <c r="AU137" s="229" t="s">
        <v>86</v>
      </c>
      <c r="AV137" s="13" t="s">
        <v>86</v>
      </c>
      <c r="AW137" s="13" t="s">
        <v>34</v>
      </c>
      <c r="AX137" s="13" t="s">
        <v>84</v>
      </c>
      <c r="AY137" s="229" t="s">
        <v>121</v>
      </c>
    </row>
    <row r="138" spans="1:65" s="2" customFormat="1" ht="21.75" customHeight="1">
      <c r="A138" s="33"/>
      <c r="B138" s="34"/>
      <c r="C138" s="241" t="s">
        <v>161</v>
      </c>
      <c r="D138" s="241" t="s">
        <v>166</v>
      </c>
      <c r="E138" s="242" t="s">
        <v>477</v>
      </c>
      <c r="F138" s="243" t="s">
        <v>478</v>
      </c>
      <c r="G138" s="244" t="s">
        <v>175</v>
      </c>
      <c r="H138" s="245">
        <v>4</v>
      </c>
      <c r="I138" s="246"/>
      <c r="J138" s="247">
        <f>ROUND(I138*H138,2)</f>
        <v>0</v>
      </c>
      <c r="K138" s="243" t="s">
        <v>128</v>
      </c>
      <c r="L138" s="248"/>
      <c r="M138" s="249" t="s">
        <v>1</v>
      </c>
      <c r="N138" s="250" t="s">
        <v>42</v>
      </c>
      <c r="O138" s="70"/>
      <c r="P138" s="211">
        <f>O138*H138</f>
        <v>0</v>
      </c>
      <c r="Q138" s="211">
        <v>1.8</v>
      </c>
      <c r="R138" s="211">
        <f>Q138*H138</f>
        <v>7.2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169</v>
      </c>
      <c r="AT138" s="213" t="s">
        <v>166</v>
      </c>
      <c r="AU138" s="213" t="s">
        <v>86</v>
      </c>
      <c r="AY138" s="16" t="s">
        <v>121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84</v>
      </c>
      <c r="BK138" s="214">
        <f>ROUND(I138*H138,2)</f>
        <v>0</v>
      </c>
      <c r="BL138" s="16" t="s">
        <v>129</v>
      </c>
      <c r="BM138" s="213" t="s">
        <v>479</v>
      </c>
    </row>
    <row r="139" spans="1:65" s="2" customFormat="1">
      <c r="A139" s="33"/>
      <c r="B139" s="34"/>
      <c r="C139" s="35"/>
      <c r="D139" s="215" t="s">
        <v>131</v>
      </c>
      <c r="E139" s="35"/>
      <c r="F139" s="216" t="s">
        <v>478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131</v>
      </c>
      <c r="AU139" s="16" t="s">
        <v>86</v>
      </c>
    </row>
    <row r="140" spans="1:65" s="2" customFormat="1" ht="21.75" customHeight="1">
      <c r="A140" s="33"/>
      <c r="B140" s="34"/>
      <c r="C140" s="202" t="s">
        <v>165</v>
      </c>
      <c r="D140" s="202" t="s">
        <v>124</v>
      </c>
      <c r="E140" s="203" t="s">
        <v>480</v>
      </c>
      <c r="F140" s="204" t="s">
        <v>481</v>
      </c>
      <c r="G140" s="205" t="s">
        <v>127</v>
      </c>
      <c r="H140" s="206">
        <v>69</v>
      </c>
      <c r="I140" s="207"/>
      <c r="J140" s="208">
        <f>ROUND(I140*H140,2)</f>
        <v>0</v>
      </c>
      <c r="K140" s="204" t="s">
        <v>128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129</v>
      </c>
      <c r="AT140" s="213" t="s">
        <v>124</v>
      </c>
      <c r="AU140" s="213" t="s">
        <v>86</v>
      </c>
      <c r="AY140" s="16" t="s">
        <v>121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84</v>
      </c>
      <c r="BK140" s="214">
        <f>ROUND(I140*H140,2)</f>
        <v>0</v>
      </c>
      <c r="BL140" s="16" t="s">
        <v>129</v>
      </c>
      <c r="BM140" s="213" t="s">
        <v>482</v>
      </c>
    </row>
    <row r="141" spans="1:65" s="2" customFormat="1" ht="19.5">
      <c r="A141" s="33"/>
      <c r="B141" s="34"/>
      <c r="C141" s="35"/>
      <c r="D141" s="215" t="s">
        <v>131</v>
      </c>
      <c r="E141" s="35"/>
      <c r="F141" s="216" t="s">
        <v>483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131</v>
      </c>
      <c r="AU141" s="16" t="s">
        <v>86</v>
      </c>
    </row>
    <row r="142" spans="1:65" s="13" customFormat="1">
      <c r="B142" s="219"/>
      <c r="C142" s="220"/>
      <c r="D142" s="215" t="s">
        <v>133</v>
      </c>
      <c r="E142" s="221" t="s">
        <v>1</v>
      </c>
      <c r="F142" s="222" t="s">
        <v>484</v>
      </c>
      <c r="G142" s="220"/>
      <c r="H142" s="223">
        <v>69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133</v>
      </c>
      <c r="AU142" s="229" t="s">
        <v>86</v>
      </c>
      <c r="AV142" s="13" t="s">
        <v>86</v>
      </c>
      <c r="AW142" s="13" t="s">
        <v>34</v>
      </c>
      <c r="AX142" s="13" t="s">
        <v>84</v>
      </c>
      <c r="AY142" s="229" t="s">
        <v>121</v>
      </c>
    </row>
    <row r="143" spans="1:65" s="2" customFormat="1" ht="21.75" customHeight="1">
      <c r="A143" s="33"/>
      <c r="B143" s="34"/>
      <c r="C143" s="241" t="s">
        <v>169</v>
      </c>
      <c r="D143" s="241" t="s">
        <v>166</v>
      </c>
      <c r="E143" s="242" t="s">
        <v>485</v>
      </c>
      <c r="F143" s="243" t="s">
        <v>486</v>
      </c>
      <c r="G143" s="244" t="s">
        <v>175</v>
      </c>
      <c r="H143" s="245">
        <v>36</v>
      </c>
      <c r="I143" s="246"/>
      <c r="J143" s="247">
        <f>ROUND(I143*H143,2)</f>
        <v>0</v>
      </c>
      <c r="K143" s="243" t="s">
        <v>128</v>
      </c>
      <c r="L143" s="248"/>
      <c r="M143" s="249" t="s">
        <v>1</v>
      </c>
      <c r="N143" s="250" t="s">
        <v>42</v>
      </c>
      <c r="O143" s="70"/>
      <c r="P143" s="211">
        <f>O143*H143</f>
        <v>0</v>
      </c>
      <c r="Q143" s="211">
        <v>5.8999999999999997E-2</v>
      </c>
      <c r="R143" s="211">
        <f>Q143*H143</f>
        <v>2.1239999999999997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169</v>
      </c>
      <c r="AT143" s="213" t="s">
        <v>166</v>
      </c>
      <c r="AU143" s="213" t="s">
        <v>86</v>
      </c>
      <c r="AY143" s="16" t="s">
        <v>121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84</v>
      </c>
      <c r="BK143" s="214">
        <f>ROUND(I143*H143,2)</f>
        <v>0</v>
      </c>
      <c r="BL143" s="16" t="s">
        <v>129</v>
      </c>
      <c r="BM143" s="213" t="s">
        <v>487</v>
      </c>
    </row>
    <row r="144" spans="1:65" s="2" customFormat="1">
      <c r="A144" s="33"/>
      <c r="B144" s="34"/>
      <c r="C144" s="35"/>
      <c r="D144" s="215" t="s">
        <v>131</v>
      </c>
      <c r="E144" s="35"/>
      <c r="F144" s="216" t="s">
        <v>486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131</v>
      </c>
      <c r="AU144" s="16" t="s">
        <v>86</v>
      </c>
    </row>
    <row r="145" spans="1:65" s="2" customFormat="1" ht="21.75" customHeight="1">
      <c r="A145" s="33"/>
      <c r="B145" s="34"/>
      <c r="C145" s="241" t="s">
        <v>178</v>
      </c>
      <c r="D145" s="241" t="s">
        <v>166</v>
      </c>
      <c r="E145" s="242" t="s">
        <v>488</v>
      </c>
      <c r="F145" s="243" t="s">
        <v>489</v>
      </c>
      <c r="G145" s="244" t="s">
        <v>175</v>
      </c>
      <c r="H145" s="245">
        <v>36</v>
      </c>
      <c r="I145" s="246"/>
      <c r="J145" s="247">
        <f>ROUND(I145*H145,2)</f>
        <v>0</v>
      </c>
      <c r="K145" s="243" t="s">
        <v>128</v>
      </c>
      <c r="L145" s="248"/>
      <c r="M145" s="249" t="s">
        <v>1</v>
      </c>
      <c r="N145" s="250" t="s">
        <v>42</v>
      </c>
      <c r="O145" s="70"/>
      <c r="P145" s="211">
        <f>O145*H145</f>
        <v>0</v>
      </c>
      <c r="Q145" s="211">
        <v>8.5000000000000006E-2</v>
      </c>
      <c r="R145" s="211">
        <f>Q145*H145</f>
        <v>3.06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169</v>
      </c>
      <c r="AT145" s="213" t="s">
        <v>166</v>
      </c>
      <c r="AU145" s="213" t="s">
        <v>86</v>
      </c>
      <c r="AY145" s="16" t="s">
        <v>121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84</v>
      </c>
      <c r="BK145" s="214">
        <f>ROUND(I145*H145,2)</f>
        <v>0</v>
      </c>
      <c r="BL145" s="16" t="s">
        <v>129</v>
      </c>
      <c r="BM145" s="213" t="s">
        <v>490</v>
      </c>
    </row>
    <row r="146" spans="1:65" s="2" customFormat="1">
      <c r="A146" s="33"/>
      <c r="B146" s="34"/>
      <c r="C146" s="35"/>
      <c r="D146" s="215" t="s">
        <v>131</v>
      </c>
      <c r="E146" s="35"/>
      <c r="F146" s="216" t="s">
        <v>489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131</v>
      </c>
      <c r="AU146" s="16" t="s">
        <v>86</v>
      </c>
    </row>
    <row r="147" spans="1:65" s="2" customFormat="1" ht="21.75" customHeight="1">
      <c r="A147" s="33"/>
      <c r="B147" s="34"/>
      <c r="C147" s="241" t="s">
        <v>186</v>
      </c>
      <c r="D147" s="241" t="s">
        <v>166</v>
      </c>
      <c r="E147" s="242" t="s">
        <v>167</v>
      </c>
      <c r="F147" s="243" t="s">
        <v>168</v>
      </c>
      <c r="G147" s="244" t="s">
        <v>151</v>
      </c>
      <c r="H147" s="245">
        <v>2.76</v>
      </c>
      <c r="I147" s="246"/>
      <c r="J147" s="247">
        <f>ROUND(I147*H147,2)</f>
        <v>0</v>
      </c>
      <c r="K147" s="243" t="s">
        <v>128</v>
      </c>
      <c r="L147" s="248"/>
      <c r="M147" s="249" t="s">
        <v>1</v>
      </c>
      <c r="N147" s="250" t="s">
        <v>42</v>
      </c>
      <c r="O147" s="70"/>
      <c r="P147" s="211">
        <f>O147*H147</f>
        <v>0</v>
      </c>
      <c r="Q147" s="211">
        <v>2.234</v>
      </c>
      <c r="R147" s="211">
        <f>Q147*H147</f>
        <v>6.1658399999999993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169</v>
      </c>
      <c r="AT147" s="213" t="s">
        <v>166</v>
      </c>
      <c r="AU147" s="213" t="s">
        <v>86</v>
      </c>
      <c r="AY147" s="16" t="s">
        <v>121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84</v>
      </c>
      <c r="BK147" s="214">
        <f>ROUND(I147*H147,2)</f>
        <v>0</v>
      </c>
      <c r="BL147" s="16" t="s">
        <v>129</v>
      </c>
      <c r="BM147" s="213" t="s">
        <v>491</v>
      </c>
    </row>
    <row r="148" spans="1:65" s="2" customFormat="1">
      <c r="A148" s="33"/>
      <c r="B148" s="34"/>
      <c r="C148" s="35"/>
      <c r="D148" s="215" t="s">
        <v>131</v>
      </c>
      <c r="E148" s="35"/>
      <c r="F148" s="216" t="s">
        <v>168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131</v>
      </c>
      <c r="AU148" s="16" t="s">
        <v>86</v>
      </c>
    </row>
    <row r="149" spans="1:65" s="13" customFormat="1">
      <c r="B149" s="219"/>
      <c r="C149" s="220"/>
      <c r="D149" s="215" t="s">
        <v>133</v>
      </c>
      <c r="E149" s="221" t="s">
        <v>1</v>
      </c>
      <c r="F149" s="222" t="s">
        <v>492</v>
      </c>
      <c r="G149" s="220"/>
      <c r="H149" s="223">
        <v>2.76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133</v>
      </c>
      <c r="AU149" s="229" t="s">
        <v>86</v>
      </c>
      <c r="AV149" s="13" t="s">
        <v>86</v>
      </c>
      <c r="AW149" s="13" t="s">
        <v>34</v>
      </c>
      <c r="AX149" s="13" t="s">
        <v>84</v>
      </c>
      <c r="AY149" s="229" t="s">
        <v>121</v>
      </c>
    </row>
    <row r="150" spans="1:65" s="2" customFormat="1" ht="21.75" customHeight="1">
      <c r="A150" s="33"/>
      <c r="B150" s="34"/>
      <c r="C150" s="202" t="s">
        <v>190</v>
      </c>
      <c r="D150" s="202" t="s">
        <v>124</v>
      </c>
      <c r="E150" s="203" t="s">
        <v>156</v>
      </c>
      <c r="F150" s="204" t="s">
        <v>157</v>
      </c>
      <c r="G150" s="205" t="s">
        <v>143</v>
      </c>
      <c r="H150" s="206">
        <v>51.88</v>
      </c>
      <c r="I150" s="207"/>
      <c r="J150" s="208">
        <f>ROUND(I150*H150,2)</f>
        <v>0</v>
      </c>
      <c r="K150" s="204" t="s">
        <v>128</v>
      </c>
      <c r="L150" s="38"/>
      <c r="M150" s="209" t="s">
        <v>1</v>
      </c>
      <c r="N150" s="210" t="s">
        <v>42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129</v>
      </c>
      <c r="AT150" s="213" t="s">
        <v>124</v>
      </c>
      <c r="AU150" s="213" t="s">
        <v>86</v>
      </c>
      <c r="AY150" s="16" t="s">
        <v>121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84</v>
      </c>
      <c r="BK150" s="214">
        <f>ROUND(I150*H150,2)</f>
        <v>0</v>
      </c>
      <c r="BL150" s="16" t="s">
        <v>129</v>
      </c>
      <c r="BM150" s="213" t="s">
        <v>493</v>
      </c>
    </row>
    <row r="151" spans="1:65" s="2" customFormat="1" ht="19.5">
      <c r="A151" s="33"/>
      <c r="B151" s="34"/>
      <c r="C151" s="35"/>
      <c r="D151" s="215" t="s">
        <v>131</v>
      </c>
      <c r="E151" s="35"/>
      <c r="F151" s="216" t="s">
        <v>159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131</v>
      </c>
      <c r="AU151" s="16" t="s">
        <v>86</v>
      </c>
    </row>
    <row r="152" spans="1:65" s="13" customFormat="1">
      <c r="B152" s="219"/>
      <c r="C152" s="220"/>
      <c r="D152" s="215" t="s">
        <v>133</v>
      </c>
      <c r="E152" s="221" t="s">
        <v>1</v>
      </c>
      <c r="F152" s="222" t="s">
        <v>494</v>
      </c>
      <c r="G152" s="220"/>
      <c r="H152" s="223">
        <v>51.88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133</v>
      </c>
      <c r="AU152" s="229" t="s">
        <v>86</v>
      </c>
      <c r="AV152" s="13" t="s">
        <v>86</v>
      </c>
      <c r="AW152" s="13" t="s">
        <v>34</v>
      </c>
      <c r="AX152" s="13" t="s">
        <v>84</v>
      </c>
      <c r="AY152" s="229" t="s">
        <v>121</v>
      </c>
    </row>
    <row r="153" spans="1:65" s="2" customFormat="1" ht="21.75" customHeight="1">
      <c r="A153" s="33"/>
      <c r="B153" s="34"/>
      <c r="C153" s="202" t="s">
        <v>194</v>
      </c>
      <c r="D153" s="202" t="s">
        <v>124</v>
      </c>
      <c r="E153" s="203" t="s">
        <v>264</v>
      </c>
      <c r="F153" s="204" t="s">
        <v>265</v>
      </c>
      <c r="G153" s="205" t="s">
        <v>143</v>
      </c>
      <c r="H153" s="206">
        <v>51.88</v>
      </c>
      <c r="I153" s="207"/>
      <c r="J153" s="208">
        <f>ROUND(I153*H153,2)</f>
        <v>0</v>
      </c>
      <c r="K153" s="204" t="s">
        <v>128</v>
      </c>
      <c r="L153" s="38"/>
      <c r="M153" s="209" t="s">
        <v>1</v>
      </c>
      <c r="N153" s="210" t="s">
        <v>42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129</v>
      </c>
      <c r="AT153" s="213" t="s">
        <v>124</v>
      </c>
      <c r="AU153" s="213" t="s">
        <v>86</v>
      </c>
      <c r="AY153" s="16" t="s">
        <v>121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84</v>
      </c>
      <c r="BK153" s="214">
        <f>ROUND(I153*H153,2)</f>
        <v>0</v>
      </c>
      <c r="BL153" s="16" t="s">
        <v>129</v>
      </c>
      <c r="BM153" s="213" t="s">
        <v>495</v>
      </c>
    </row>
    <row r="154" spans="1:65" s="2" customFormat="1" ht="19.5">
      <c r="A154" s="33"/>
      <c r="B154" s="34"/>
      <c r="C154" s="35"/>
      <c r="D154" s="215" t="s">
        <v>131</v>
      </c>
      <c r="E154" s="35"/>
      <c r="F154" s="216" t="s">
        <v>267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131</v>
      </c>
      <c r="AU154" s="16" t="s">
        <v>86</v>
      </c>
    </row>
    <row r="155" spans="1:65" s="13" customFormat="1">
      <c r="B155" s="219"/>
      <c r="C155" s="220"/>
      <c r="D155" s="215" t="s">
        <v>133</v>
      </c>
      <c r="E155" s="221" t="s">
        <v>1</v>
      </c>
      <c r="F155" s="222" t="s">
        <v>494</v>
      </c>
      <c r="G155" s="220"/>
      <c r="H155" s="223">
        <v>51.88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133</v>
      </c>
      <c r="AU155" s="229" t="s">
        <v>86</v>
      </c>
      <c r="AV155" s="13" t="s">
        <v>86</v>
      </c>
      <c r="AW155" s="13" t="s">
        <v>34</v>
      </c>
      <c r="AX155" s="13" t="s">
        <v>84</v>
      </c>
      <c r="AY155" s="229" t="s">
        <v>121</v>
      </c>
    </row>
    <row r="156" spans="1:65" s="2" customFormat="1" ht="21.75" customHeight="1">
      <c r="A156" s="33"/>
      <c r="B156" s="34"/>
      <c r="C156" s="241" t="s">
        <v>198</v>
      </c>
      <c r="D156" s="241" t="s">
        <v>166</v>
      </c>
      <c r="E156" s="242" t="s">
        <v>275</v>
      </c>
      <c r="F156" s="243" t="s">
        <v>276</v>
      </c>
      <c r="G156" s="244" t="s">
        <v>143</v>
      </c>
      <c r="H156" s="245">
        <v>44.73</v>
      </c>
      <c r="I156" s="246"/>
      <c r="J156" s="247">
        <f>ROUND(I156*H156,2)</f>
        <v>0</v>
      </c>
      <c r="K156" s="243" t="s">
        <v>128</v>
      </c>
      <c r="L156" s="248"/>
      <c r="M156" s="249" t="s">
        <v>1</v>
      </c>
      <c r="N156" s="250" t="s">
        <v>42</v>
      </c>
      <c r="O156" s="70"/>
      <c r="P156" s="211">
        <f>O156*H156</f>
        <v>0</v>
      </c>
      <c r="Q156" s="211">
        <v>0.14499999999999999</v>
      </c>
      <c r="R156" s="211">
        <f>Q156*H156</f>
        <v>6.4858499999999992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169</v>
      </c>
      <c r="AT156" s="213" t="s">
        <v>166</v>
      </c>
      <c r="AU156" s="213" t="s">
        <v>86</v>
      </c>
      <c r="AY156" s="16" t="s">
        <v>121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84</v>
      </c>
      <c r="BK156" s="214">
        <f>ROUND(I156*H156,2)</f>
        <v>0</v>
      </c>
      <c r="BL156" s="16" t="s">
        <v>129</v>
      </c>
      <c r="BM156" s="213" t="s">
        <v>496</v>
      </c>
    </row>
    <row r="157" spans="1:65" s="2" customFormat="1">
      <c r="A157" s="33"/>
      <c r="B157" s="34"/>
      <c r="C157" s="35"/>
      <c r="D157" s="215" t="s">
        <v>131</v>
      </c>
      <c r="E157" s="35"/>
      <c r="F157" s="216" t="s">
        <v>276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131</v>
      </c>
      <c r="AU157" s="16" t="s">
        <v>86</v>
      </c>
    </row>
    <row r="158" spans="1:65" s="13" customFormat="1">
      <c r="B158" s="219"/>
      <c r="C158" s="220"/>
      <c r="D158" s="215" t="s">
        <v>133</v>
      </c>
      <c r="E158" s="221" t="s">
        <v>1</v>
      </c>
      <c r="F158" s="222" t="s">
        <v>497</v>
      </c>
      <c r="G158" s="220"/>
      <c r="H158" s="223">
        <v>44.73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133</v>
      </c>
      <c r="AU158" s="229" t="s">
        <v>86</v>
      </c>
      <c r="AV158" s="13" t="s">
        <v>86</v>
      </c>
      <c r="AW158" s="13" t="s">
        <v>34</v>
      </c>
      <c r="AX158" s="13" t="s">
        <v>84</v>
      </c>
      <c r="AY158" s="229" t="s">
        <v>121</v>
      </c>
    </row>
    <row r="159" spans="1:65" s="2" customFormat="1" ht="21.75" customHeight="1">
      <c r="A159" s="33"/>
      <c r="B159" s="34"/>
      <c r="C159" s="241" t="s">
        <v>202</v>
      </c>
      <c r="D159" s="241" t="s">
        <v>166</v>
      </c>
      <c r="E159" s="242" t="s">
        <v>280</v>
      </c>
      <c r="F159" s="243" t="s">
        <v>281</v>
      </c>
      <c r="G159" s="244" t="s">
        <v>143</v>
      </c>
      <c r="H159" s="245">
        <v>9.7439999999999998</v>
      </c>
      <c r="I159" s="246"/>
      <c r="J159" s="247">
        <f>ROUND(I159*H159,2)</f>
        <v>0</v>
      </c>
      <c r="K159" s="243" t="s">
        <v>128</v>
      </c>
      <c r="L159" s="248"/>
      <c r="M159" s="249" t="s">
        <v>1</v>
      </c>
      <c r="N159" s="250" t="s">
        <v>42</v>
      </c>
      <c r="O159" s="70"/>
      <c r="P159" s="211">
        <f>O159*H159</f>
        <v>0</v>
      </c>
      <c r="Q159" s="211">
        <v>0.14499999999999999</v>
      </c>
      <c r="R159" s="211">
        <f>Q159*H159</f>
        <v>1.4128799999999999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169</v>
      </c>
      <c r="AT159" s="213" t="s">
        <v>166</v>
      </c>
      <c r="AU159" s="213" t="s">
        <v>86</v>
      </c>
      <c r="AY159" s="16" t="s">
        <v>121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84</v>
      </c>
      <c r="BK159" s="214">
        <f>ROUND(I159*H159,2)</f>
        <v>0</v>
      </c>
      <c r="BL159" s="16" t="s">
        <v>129</v>
      </c>
      <c r="BM159" s="213" t="s">
        <v>498</v>
      </c>
    </row>
    <row r="160" spans="1:65" s="2" customFormat="1">
      <c r="A160" s="33"/>
      <c r="B160" s="34"/>
      <c r="C160" s="35"/>
      <c r="D160" s="215" t="s">
        <v>131</v>
      </c>
      <c r="E160" s="35"/>
      <c r="F160" s="216" t="s">
        <v>281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131</v>
      </c>
      <c r="AU160" s="16" t="s">
        <v>86</v>
      </c>
    </row>
    <row r="161" spans="1:65" s="13" customFormat="1">
      <c r="B161" s="219"/>
      <c r="C161" s="220"/>
      <c r="D161" s="215" t="s">
        <v>133</v>
      </c>
      <c r="E161" s="221" t="s">
        <v>1</v>
      </c>
      <c r="F161" s="222" t="s">
        <v>499</v>
      </c>
      <c r="G161" s="220"/>
      <c r="H161" s="223">
        <v>9.7439999999999998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133</v>
      </c>
      <c r="AU161" s="229" t="s">
        <v>86</v>
      </c>
      <c r="AV161" s="13" t="s">
        <v>86</v>
      </c>
      <c r="AW161" s="13" t="s">
        <v>34</v>
      </c>
      <c r="AX161" s="13" t="s">
        <v>84</v>
      </c>
      <c r="AY161" s="229" t="s">
        <v>121</v>
      </c>
    </row>
    <row r="162" spans="1:65" s="2" customFormat="1" ht="21.75" customHeight="1">
      <c r="A162" s="33"/>
      <c r="B162" s="34"/>
      <c r="C162" s="241" t="s">
        <v>8</v>
      </c>
      <c r="D162" s="241" t="s">
        <v>166</v>
      </c>
      <c r="E162" s="242" t="s">
        <v>301</v>
      </c>
      <c r="F162" s="243" t="s">
        <v>302</v>
      </c>
      <c r="G162" s="244" t="s">
        <v>246</v>
      </c>
      <c r="H162" s="245">
        <v>14.007999999999999</v>
      </c>
      <c r="I162" s="246"/>
      <c r="J162" s="247">
        <f>ROUND(I162*H162,2)</f>
        <v>0</v>
      </c>
      <c r="K162" s="243" t="s">
        <v>128</v>
      </c>
      <c r="L162" s="248"/>
      <c r="M162" s="249" t="s">
        <v>1</v>
      </c>
      <c r="N162" s="250" t="s">
        <v>42</v>
      </c>
      <c r="O162" s="70"/>
      <c r="P162" s="211">
        <f>O162*H162</f>
        <v>0</v>
      </c>
      <c r="Q162" s="211">
        <v>1</v>
      </c>
      <c r="R162" s="211">
        <f>Q162*H162</f>
        <v>14.007999999999999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169</v>
      </c>
      <c r="AT162" s="213" t="s">
        <v>166</v>
      </c>
      <c r="AU162" s="213" t="s">
        <v>86</v>
      </c>
      <c r="AY162" s="16" t="s">
        <v>121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84</v>
      </c>
      <c r="BK162" s="214">
        <f>ROUND(I162*H162,2)</f>
        <v>0</v>
      </c>
      <c r="BL162" s="16" t="s">
        <v>129</v>
      </c>
      <c r="BM162" s="213" t="s">
        <v>500</v>
      </c>
    </row>
    <row r="163" spans="1:65" s="2" customFormat="1">
      <c r="A163" s="33"/>
      <c r="B163" s="34"/>
      <c r="C163" s="35"/>
      <c r="D163" s="215" t="s">
        <v>131</v>
      </c>
      <c r="E163" s="35"/>
      <c r="F163" s="216" t="s">
        <v>302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131</v>
      </c>
      <c r="AU163" s="16" t="s">
        <v>86</v>
      </c>
    </row>
    <row r="164" spans="1:65" s="13" customFormat="1">
      <c r="B164" s="219"/>
      <c r="C164" s="220"/>
      <c r="D164" s="215" t="s">
        <v>133</v>
      </c>
      <c r="E164" s="221" t="s">
        <v>1</v>
      </c>
      <c r="F164" s="222" t="s">
        <v>501</v>
      </c>
      <c r="G164" s="220"/>
      <c r="H164" s="223">
        <v>14.007999999999999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133</v>
      </c>
      <c r="AU164" s="229" t="s">
        <v>86</v>
      </c>
      <c r="AV164" s="13" t="s">
        <v>86</v>
      </c>
      <c r="AW164" s="13" t="s">
        <v>34</v>
      </c>
      <c r="AX164" s="13" t="s">
        <v>84</v>
      </c>
      <c r="AY164" s="229" t="s">
        <v>121</v>
      </c>
    </row>
    <row r="165" spans="1:65" s="2" customFormat="1" ht="21.75" customHeight="1">
      <c r="A165" s="33"/>
      <c r="B165" s="34"/>
      <c r="C165" s="241" t="s">
        <v>209</v>
      </c>
      <c r="D165" s="241" t="s">
        <v>166</v>
      </c>
      <c r="E165" s="242" t="s">
        <v>306</v>
      </c>
      <c r="F165" s="243" t="s">
        <v>307</v>
      </c>
      <c r="G165" s="244" t="s">
        <v>246</v>
      </c>
      <c r="H165" s="245">
        <v>2.4900000000000002</v>
      </c>
      <c r="I165" s="246"/>
      <c r="J165" s="247">
        <f>ROUND(I165*H165,2)</f>
        <v>0</v>
      </c>
      <c r="K165" s="243" t="s">
        <v>128</v>
      </c>
      <c r="L165" s="248"/>
      <c r="M165" s="249" t="s">
        <v>1</v>
      </c>
      <c r="N165" s="250" t="s">
        <v>42</v>
      </c>
      <c r="O165" s="70"/>
      <c r="P165" s="211">
        <f>O165*H165</f>
        <v>0</v>
      </c>
      <c r="Q165" s="211">
        <v>1</v>
      </c>
      <c r="R165" s="211">
        <f>Q165*H165</f>
        <v>2.4900000000000002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169</v>
      </c>
      <c r="AT165" s="213" t="s">
        <v>166</v>
      </c>
      <c r="AU165" s="213" t="s">
        <v>86</v>
      </c>
      <c r="AY165" s="16" t="s">
        <v>121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84</v>
      </c>
      <c r="BK165" s="214">
        <f>ROUND(I165*H165,2)</f>
        <v>0</v>
      </c>
      <c r="BL165" s="16" t="s">
        <v>129</v>
      </c>
      <c r="BM165" s="213" t="s">
        <v>502</v>
      </c>
    </row>
    <row r="166" spans="1:65" s="2" customFormat="1">
      <c r="A166" s="33"/>
      <c r="B166" s="34"/>
      <c r="C166" s="35"/>
      <c r="D166" s="215" t="s">
        <v>131</v>
      </c>
      <c r="E166" s="35"/>
      <c r="F166" s="216" t="s">
        <v>307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131</v>
      </c>
      <c r="AU166" s="16" t="s">
        <v>86</v>
      </c>
    </row>
    <row r="167" spans="1:65" s="13" customFormat="1">
      <c r="B167" s="219"/>
      <c r="C167" s="220"/>
      <c r="D167" s="215" t="s">
        <v>133</v>
      </c>
      <c r="E167" s="221" t="s">
        <v>1</v>
      </c>
      <c r="F167" s="222" t="s">
        <v>503</v>
      </c>
      <c r="G167" s="220"/>
      <c r="H167" s="223">
        <v>2.4900000000000002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133</v>
      </c>
      <c r="AU167" s="229" t="s">
        <v>86</v>
      </c>
      <c r="AV167" s="13" t="s">
        <v>86</v>
      </c>
      <c r="AW167" s="13" t="s">
        <v>34</v>
      </c>
      <c r="AX167" s="13" t="s">
        <v>84</v>
      </c>
      <c r="AY167" s="229" t="s">
        <v>121</v>
      </c>
    </row>
    <row r="168" spans="1:65" s="2" customFormat="1" ht="16.5" customHeight="1">
      <c r="A168" s="33"/>
      <c r="B168" s="34"/>
      <c r="C168" s="202" t="s">
        <v>213</v>
      </c>
      <c r="D168" s="202" t="s">
        <v>124</v>
      </c>
      <c r="E168" s="203" t="s">
        <v>504</v>
      </c>
      <c r="F168" s="204" t="s">
        <v>505</v>
      </c>
      <c r="G168" s="205" t="s">
        <v>143</v>
      </c>
      <c r="H168" s="206">
        <v>54</v>
      </c>
      <c r="I168" s="207"/>
      <c r="J168" s="208">
        <f>ROUND(I168*H168,2)</f>
        <v>0</v>
      </c>
      <c r="K168" s="204" t="s">
        <v>1</v>
      </c>
      <c r="L168" s="38"/>
      <c r="M168" s="209" t="s">
        <v>1</v>
      </c>
      <c r="N168" s="210" t="s">
        <v>42</v>
      </c>
      <c r="O168" s="70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3" t="s">
        <v>129</v>
      </c>
      <c r="AT168" s="213" t="s">
        <v>124</v>
      </c>
      <c r="AU168" s="213" t="s">
        <v>86</v>
      </c>
      <c r="AY168" s="16" t="s">
        <v>121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6" t="s">
        <v>84</v>
      </c>
      <c r="BK168" s="214">
        <f>ROUND(I168*H168,2)</f>
        <v>0</v>
      </c>
      <c r="BL168" s="16" t="s">
        <v>129</v>
      </c>
      <c r="BM168" s="213" t="s">
        <v>506</v>
      </c>
    </row>
    <row r="169" spans="1:65" s="2" customFormat="1">
      <c r="A169" s="33"/>
      <c r="B169" s="34"/>
      <c r="C169" s="35"/>
      <c r="D169" s="215" t="s">
        <v>131</v>
      </c>
      <c r="E169" s="35"/>
      <c r="F169" s="216" t="s">
        <v>505</v>
      </c>
      <c r="G169" s="35"/>
      <c r="H169" s="35"/>
      <c r="I169" s="114"/>
      <c r="J169" s="35"/>
      <c r="K169" s="35"/>
      <c r="L169" s="38"/>
      <c r="M169" s="217"/>
      <c r="N169" s="218"/>
      <c r="O169" s="70"/>
      <c r="P169" s="70"/>
      <c r="Q169" s="70"/>
      <c r="R169" s="70"/>
      <c r="S169" s="70"/>
      <c r="T169" s="71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131</v>
      </c>
      <c r="AU169" s="16" t="s">
        <v>86</v>
      </c>
    </row>
    <row r="170" spans="1:65" s="13" customFormat="1">
      <c r="B170" s="219"/>
      <c r="C170" s="220"/>
      <c r="D170" s="215" t="s">
        <v>133</v>
      </c>
      <c r="E170" s="221" t="s">
        <v>1</v>
      </c>
      <c r="F170" s="222" t="s">
        <v>507</v>
      </c>
      <c r="G170" s="220"/>
      <c r="H170" s="223">
        <v>54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133</v>
      </c>
      <c r="AU170" s="229" t="s">
        <v>86</v>
      </c>
      <c r="AV170" s="13" t="s">
        <v>86</v>
      </c>
      <c r="AW170" s="13" t="s">
        <v>34</v>
      </c>
      <c r="AX170" s="13" t="s">
        <v>84</v>
      </c>
      <c r="AY170" s="229" t="s">
        <v>121</v>
      </c>
    </row>
    <row r="171" spans="1:65" s="2" customFormat="1" ht="21.75" customHeight="1">
      <c r="A171" s="33"/>
      <c r="B171" s="34"/>
      <c r="C171" s="241" t="s">
        <v>217</v>
      </c>
      <c r="D171" s="241" t="s">
        <v>166</v>
      </c>
      <c r="E171" s="242" t="s">
        <v>508</v>
      </c>
      <c r="F171" s="243" t="s">
        <v>509</v>
      </c>
      <c r="G171" s="244" t="s">
        <v>127</v>
      </c>
      <c r="H171" s="245">
        <v>18</v>
      </c>
      <c r="I171" s="246"/>
      <c r="J171" s="247">
        <f>ROUND(I171*H171,2)</f>
        <v>0</v>
      </c>
      <c r="K171" s="243" t="s">
        <v>128</v>
      </c>
      <c r="L171" s="248"/>
      <c r="M171" s="249" t="s">
        <v>1</v>
      </c>
      <c r="N171" s="250" t="s">
        <v>42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169</v>
      </c>
      <c r="AT171" s="213" t="s">
        <v>166</v>
      </c>
      <c r="AU171" s="213" t="s">
        <v>86</v>
      </c>
      <c r="AY171" s="16" t="s">
        <v>121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84</v>
      </c>
      <c r="BK171" s="214">
        <f>ROUND(I171*H171,2)</f>
        <v>0</v>
      </c>
      <c r="BL171" s="16" t="s">
        <v>129</v>
      </c>
      <c r="BM171" s="213" t="s">
        <v>510</v>
      </c>
    </row>
    <row r="172" spans="1:65" s="2" customFormat="1">
      <c r="A172" s="33"/>
      <c r="B172" s="34"/>
      <c r="C172" s="35"/>
      <c r="D172" s="215" t="s">
        <v>131</v>
      </c>
      <c r="E172" s="35"/>
      <c r="F172" s="216" t="s">
        <v>509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131</v>
      </c>
      <c r="AU172" s="16" t="s">
        <v>86</v>
      </c>
    </row>
    <row r="173" spans="1:65" s="12" customFormat="1" ht="25.9" customHeight="1">
      <c r="B173" s="186"/>
      <c r="C173" s="187"/>
      <c r="D173" s="188" t="s">
        <v>76</v>
      </c>
      <c r="E173" s="189" t="s">
        <v>377</v>
      </c>
      <c r="F173" s="189" t="s">
        <v>378</v>
      </c>
      <c r="G173" s="187"/>
      <c r="H173" s="187"/>
      <c r="I173" s="190"/>
      <c r="J173" s="191">
        <f>BK173</f>
        <v>0</v>
      </c>
      <c r="K173" s="187"/>
      <c r="L173" s="192"/>
      <c r="M173" s="193"/>
      <c r="N173" s="194"/>
      <c r="O173" s="194"/>
      <c r="P173" s="195">
        <f>SUM(P174:P194)</f>
        <v>0</v>
      </c>
      <c r="Q173" s="194"/>
      <c r="R173" s="195">
        <f>SUM(R174:R194)</f>
        <v>0</v>
      </c>
      <c r="S173" s="194"/>
      <c r="T173" s="196">
        <f>SUM(T174:T194)</f>
        <v>0</v>
      </c>
      <c r="AR173" s="197" t="s">
        <v>129</v>
      </c>
      <c r="AT173" s="198" t="s">
        <v>76</v>
      </c>
      <c r="AU173" s="198" t="s">
        <v>77</v>
      </c>
      <c r="AY173" s="197" t="s">
        <v>121</v>
      </c>
      <c r="BK173" s="199">
        <f>SUM(BK174:BK194)</f>
        <v>0</v>
      </c>
    </row>
    <row r="174" spans="1:65" s="2" customFormat="1" ht="21.75" customHeight="1">
      <c r="A174" s="33"/>
      <c r="B174" s="34"/>
      <c r="C174" s="202" t="s">
        <v>223</v>
      </c>
      <c r="D174" s="202" t="s">
        <v>124</v>
      </c>
      <c r="E174" s="203" t="s">
        <v>387</v>
      </c>
      <c r="F174" s="204" t="s">
        <v>388</v>
      </c>
      <c r="G174" s="205" t="s">
        <v>246</v>
      </c>
      <c r="H174" s="206">
        <v>15.96</v>
      </c>
      <c r="I174" s="207"/>
      <c r="J174" s="208">
        <f>ROUND(I174*H174,2)</f>
        <v>0</v>
      </c>
      <c r="K174" s="204" t="s">
        <v>128</v>
      </c>
      <c r="L174" s="38"/>
      <c r="M174" s="209" t="s">
        <v>1</v>
      </c>
      <c r="N174" s="210" t="s">
        <v>42</v>
      </c>
      <c r="O174" s="70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382</v>
      </c>
      <c r="AT174" s="213" t="s">
        <v>124</v>
      </c>
      <c r="AU174" s="213" t="s">
        <v>84</v>
      </c>
      <c r="AY174" s="16" t="s">
        <v>121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84</v>
      </c>
      <c r="BK174" s="214">
        <f>ROUND(I174*H174,2)</f>
        <v>0</v>
      </c>
      <c r="BL174" s="16" t="s">
        <v>382</v>
      </c>
      <c r="BM174" s="213" t="s">
        <v>511</v>
      </c>
    </row>
    <row r="175" spans="1:65" s="2" customFormat="1" ht="29.25">
      <c r="A175" s="33"/>
      <c r="B175" s="34"/>
      <c r="C175" s="35"/>
      <c r="D175" s="215" t="s">
        <v>131</v>
      </c>
      <c r="E175" s="35"/>
      <c r="F175" s="216" t="s">
        <v>390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131</v>
      </c>
      <c r="AU175" s="16" t="s">
        <v>84</v>
      </c>
    </row>
    <row r="176" spans="1:65" s="13" customFormat="1">
      <c r="B176" s="219"/>
      <c r="C176" s="220"/>
      <c r="D176" s="215" t="s">
        <v>133</v>
      </c>
      <c r="E176" s="221" t="s">
        <v>1</v>
      </c>
      <c r="F176" s="222" t="s">
        <v>512</v>
      </c>
      <c r="G176" s="220"/>
      <c r="H176" s="223">
        <v>15.96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133</v>
      </c>
      <c r="AU176" s="229" t="s">
        <v>84</v>
      </c>
      <c r="AV176" s="13" t="s">
        <v>86</v>
      </c>
      <c r="AW176" s="13" t="s">
        <v>34</v>
      </c>
      <c r="AX176" s="13" t="s">
        <v>84</v>
      </c>
      <c r="AY176" s="229" t="s">
        <v>121</v>
      </c>
    </row>
    <row r="177" spans="1:65" s="2" customFormat="1" ht="21.75" customHeight="1">
      <c r="A177" s="33"/>
      <c r="B177" s="34"/>
      <c r="C177" s="202" t="s">
        <v>227</v>
      </c>
      <c r="D177" s="202" t="s">
        <v>124</v>
      </c>
      <c r="E177" s="203" t="s">
        <v>398</v>
      </c>
      <c r="F177" s="204" t="s">
        <v>399</v>
      </c>
      <c r="G177" s="205" t="s">
        <v>246</v>
      </c>
      <c r="H177" s="206">
        <v>6.2</v>
      </c>
      <c r="I177" s="207"/>
      <c r="J177" s="208">
        <f>ROUND(I177*H177,2)</f>
        <v>0</v>
      </c>
      <c r="K177" s="204" t="s">
        <v>128</v>
      </c>
      <c r="L177" s="38"/>
      <c r="M177" s="209" t="s">
        <v>1</v>
      </c>
      <c r="N177" s="210" t="s">
        <v>42</v>
      </c>
      <c r="O177" s="70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382</v>
      </c>
      <c r="AT177" s="213" t="s">
        <v>124</v>
      </c>
      <c r="AU177" s="213" t="s">
        <v>84</v>
      </c>
      <c r="AY177" s="16" t="s">
        <v>121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84</v>
      </c>
      <c r="BK177" s="214">
        <f>ROUND(I177*H177,2)</f>
        <v>0</v>
      </c>
      <c r="BL177" s="16" t="s">
        <v>382</v>
      </c>
      <c r="BM177" s="213" t="s">
        <v>513</v>
      </c>
    </row>
    <row r="178" spans="1:65" s="2" customFormat="1" ht="29.25">
      <c r="A178" s="33"/>
      <c r="B178" s="34"/>
      <c r="C178" s="35"/>
      <c r="D178" s="215" t="s">
        <v>131</v>
      </c>
      <c r="E178" s="35"/>
      <c r="F178" s="216" t="s">
        <v>401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131</v>
      </c>
      <c r="AU178" s="16" t="s">
        <v>84</v>
      </c>
    </row>
    <row r="179" spans="1:65" s="13" customFormat="1">
      <c r="B179" s="219"/>
      <c r="C179" s="220"/>
      <c r="D179" s="215" t="s">
        <v>133</v>
      </c>
      <c r="E179" s="221" t="s">
        <v>1</v>
      </c>
      <c r="F179" s="222" t="s">
        <v>514</v>
      </c>
      <c r="G179" s="220"/>
      <c r="H179" s="223">
        <v>6.2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133</v>
      </c>
      <c r="AU179" s="229" t="s">
        <v>84</v>
      </c>
      <c r="AV179" s="13" t="s">
        <v>86</v>
      </c>
      <c r="AW179" s="13" t="s">
        <v>34</v>
      </c>
      <c r="AX179" s="13" t="s">
        <v>84</v>
      </c>
      <c r="AY179" s="229" t="s">
        <v>121</v>
      </c>
    </row>
    <row r="180" spans="1:65" s="2" customFormat="1" ht="21.75" customHeight="1">
      <c r="A180" s="33"/>
      <c r="B180" s="34"/>
      <c r="C180" s="202" t="s">
        <v>7</v>
      </c>
      <c r="D180" s="202" t="s">
        <v>124</v>
      </c>
      <c r="E180" s="203" t="s">
        <v>392</v>
      </c>
      <c r="F180" s="204" t="s">
        <v>393</v>
      </c>
      <c r="G180" s="205" t="s">
        <v>246</v>
      </c>
      <c r="H180" s="206">
        <v>22.16</v>
      </c>
      <c r="I180" s="207"/>
      <c r="J180" s="208">
        <f>ROUND(I180*H180,2)</f>
        <v>0</v>
      </c>
      <c r="K180" s="204" t="s">
        <v>128</v>
      </c>
      <c r="L180" s="38"/>
      <c r="M180" s="209" t="s">
        <v>1</v>
      </c>
      <c r="N180" s="210" t="s">
        <v>42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382</v>
      </c>
      <c r="AT180" s="213" t="s">
        <v>124</v>
      </c>
      <c r="AU180" s="213" t="s">
        <v>84</v>
      </c>
      <c r="AY180" s="16" t="s">
        <v>121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84</v>
      </c>
      <c r="BK180" s="214">
        <f>ROUND(I180*H180,2)</f>
        <v>0</v>
      </c>
      <c r="BL180" s="16" t="s">
        <v>382</v>
      </c>
      <c r="BM180" s="213" t="s">
        <v>515</v>
      </c>
    </row>
    <row r="181" spans="1:65" s="2" customFormat="1" ht="68.25">
      <c r="A181" s="33"/>
      <c r="B181" s="34"/>
      <c r="C181" s="35"/>
      <c r="D181" s="215" t="s">
        <v>131</v>
      </c>
      <c r="E181" s="35"/>
      <c r="F181" s="216" t="s">
        <v>395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131</v>
      </c>
      <c r="AU181" s="16" t="s">
        <v>84</v>
      </c>
    </row>
    <row r="182" spans="1:65" s="13" customFormat="1">
      <c r="B182" s="219"/>
      <c r="C182" s="220"/>
      <c r="D182" s="215" t="s">
        <v>133</v>
      </c>
      <c r="E182" s="221" t="s">
        <v>1</v>
      </c>
      <c r="F182" s="222" t="s">
        <v>516</v>
      </c>
      <c r="G182" s="220"/>
      <c r="H182" s="223">
        <v>22.16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133</v>
      </c>
      <c r="AU182" s="229" t="s">
        <v>84</v>
      </c>
      <c r="AV182" s="13" t="s">
        <v>86</v>
      </c>
      <c r="AW182" s="13" t="s">
        <v>34</v>
      </c>
      <c r="AX182" s="13" t="s">
        <v>84</v>
      </c>
      <c r="AY182" s="229" t="s">
        <v>121</v>
      </c>
    </row>
    <row r="183" spans="1:65" s="2" customFormat="1" ht="21.75" customHeight="1">
      <c r="A183" s="33"/>
      <c r="B183" s="34"/>
      <c r="C183" s="202" t="s">
        <v>235</v>
      </c>
      <c r="D183" s="202" t="s">
        <v>124</v>
      </c>
      <c r="E183" s="203" t="s">
        <v>416</v>
      </c>
      <c r="F183" s="204" t="s">
        <v>417</v>
      </c>
      <c r="G183" s="205" t="s">
        <v>246</v>
      </c>
      <c r="H183" s="206">
        <v>16.443000000000001</v>
      </c>
      <c r="I183" s="207"/>
      <c r="J183" s="208">
        <f>ROUND(I183*H183,2)</f>
        <v>0</v>
      </c>
      <c r="K183" s="204" t="s">
        <v>128</v>
      </c>
      <c r="L183" s="38"/>
      <c r="M183" s="209" t="s">
        <v>1</v>
      </c>
      <c r="N183" s="210" t="s">
        <v>42</v>
      </c>
      <c r="O183" s="70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3" t="s">
        <v>382</v>
      </c>
      <c r="AT183" s="213" t="s">
        <v>124</v>
      </c>
      <c r="AU183" s="213" t="s">
        <v>84</v>
      </c>
      <c r="AY183" s="16" t="s">
        <v>121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6" t="s">
        <v>84</v>
      </c>
      <c r="BK183" s="214">
        <f>ROUND(I183*H183,2)</f>
        <v>0</v>
      </c>
      <c r="BL183" s="16" t="s">
        <v>382</v>
      </c>
      <c r="BM183" s="213" t="s">
        <v>517</v>
      </c>
    </row>
    <row r="184" spans="1:65" s="2" customFormat="1" ht="68.25">
      <c r="A184" s="33"/>
      <c r="B184" s="34"/>
      <c r="C184" s="35"/>
      <c r="D184" s="215" t="s">
        <v>131</v>
      </c>
      <c r="E184" s="35"/>
      <c r="F184" s="216" t="s">
        <v>419</v>
      </c>
      <c r="G184" s="35"/>
      <c r="H184" s="35"/>
      <c r="I184" s="114"/>
      <c r="J184" s="35"/>
      <c r="K184" s="35"/>
      <c r="L184" s="38"/>
      <c r="M184" s="217"/>
      <c r="N184" s="218"/>
      <c r="O184" s="70"/>
      <c r="P184" s="70"/>
      <c r="Q184" s="70"/>
      <c r="R184" s="70"/>
      <c r="S184" s="70"/>
      <c r="T184" s="71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131</v>
      </c>
      <c r="AU184" s="16" t="s">
        <v>84</v>
      </c>
    </row>
    <row r="185" spans="1:65" s="13" customFormat="1">
      <c r="B185" s="219"/>
      <c r="C185" s="220"/>
      <c r="D185" s="215" t="s">
        <v>133</v>
      </c>
      <c r="E185" s="221" t="s">
        <v>1</v>
      </c>
      <c r="F185" s="222" t="s">
        <v>518</v>
      </c>
      <c r="G185" s="220"/>
      <c r="H185" s="223">
        <v>16.443000000000001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133</v>
      </c>
      <c r="AU185" s="229" t="s">
        <v>84</v>
      </c>
      <c r="AV185" s="13" t="s">
        <v>86</v>
      </c>
      <c r="AW185" s="13" t="s">
        <v>34</v>
      </c>
      <c r="AX185" s="13" t="s">
        <v>84</v>
      </c>
      <c r="AY185" s="229" t="s">
        <v>121</v>
      </c>
    </row>
    <row r="186" spans="1:65" s="2" customFormat="1" ht="21.75" customHeight="1">
      <c r="A186" s="33"/>
      <c r="B186" s="34"/>
      <c r="C186" s="202" t="s">
        <v>243</v>
      </c>
      <c r="D186" s="202" t="s">
        <v>124</v>
      </c>
      <c r="E186" s="203" t="s">
        <v>422</v>
      </c>
      <c r="F186" s="204" t="s">
        <v>423</v>
      </c>
      <c r="G186" s="205" t="s">
        <v>246</v>
      </c>
      <c r="H186" s="206">
        <v>7.2</v>
      </c>
      <c r="I186" s="207"/>
      <c r="J186" s="208">
        <f>ROUND(I186*H186,2)</f>
        <v>0</v>
      </c>
      <c r="K186" s="204" t="s">
        <v>128</v>
      </c>
      <c r="L186" s="38"/>
      <c r="M186" s="209" t="s">
        <v>1</v>
      </c>
      <c r="N186" s="210" t="s">
        <v>42</v>
      </c>
      <c r="O186" s="70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3" t="s">
        <v>382</v>
      </c>
      <c r="AT186" s="213" t="s">
        <v>124</v>
      </c>
      <c r="AU186" s="213" t="s">
        <v>84</v>
      </c>
      <c r="AY186" s="16" t="s">
        <v>121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6" t="s">
        <v>84</v>
      </c>
      <c r="BK186" s="214">
        <f>ROUND(I186*H186,2)</f>
        <v>0</v>
      </c>
      <c r="BL186" s="16" t="s">
        <v>382</v>
      </c>
      <c r="BM186" s="213" t="s">
        <v>519</v>
      </c>
    </row>
    <row r="187" spans="1:65" s="2" customFormat="1" ht="68.25">
      <c r="A187" s="33"/>
      <c r="B187" s="34"/>
      <c r="C187" s="35"/>
      <c r="D187" s="215" t="s">
        <v>131</v>
      </c>
      <c r="E187" s="35"/>
      <c r="F187" s="216" t="s">
        <v>425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131</v>
      </c>
      <c r="AU187" s="16" t="s">
        <v>84</v>
      </c>
    </row>
    <row r="188" spans="1:65" s="13" customFormat="1">
      <c r="B188" s="219"/>
      <c r="C188" s="220"/>
      <c r="D188" s="215" t="s">
        <v>133</v>
      </c>
      <c r="E188" s="221" t="s">
        <v>1</v>
      </c>
      <c r="F188" s="222" t="s">
        <v>520</v>
      </c>
      <c r="G188" s="220"/>
      <c r="H188" s="223">
        <v>7.2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133</v>
      </c>
      <c r="AU188" s="229" t="s">
        <v>84</v>
      </c>
      <c r="AV188" s="13" t="s">
        <v>86</v>
      </c>
      <c r="AW188" s="13" t="s">
        <v>34</v>
      </c>
      <c r="AX188" s="13" t="s">
        <v>84</v>
      </c>
      <c r="AY188" s="229" t="s">
        <v>121</v>
      </c>
    </row>
    <row r="189" spans="1:65" s="2" customFormat="1" ht="21.75" customHeight="1">
      <c r="A189" s="33"/>
      <c r="B189" s="34"/>
      <c r="C189" s="202" t="s">
        <v>249</v>
      </c>
      <c r="D189" s="202" t="s">
        <v>124</v>
      </c>
      <c r="E189" s="203" t="s">
        <v>443</v>
      </c>
      <c r="F189" s="204" t="s">
        <v>444</v>
      </c>
      <c r="G189" s="205" t="s">
        <v>246</v>
      </c>
      <c r="H189" s="206">
        <v>19.248999999999999</v>
      </c>
      <c r="I189" s="207"/>
      <c r="J189" s="208">
        <f>ROUND(I189*H189,2)</f>
        <v>0</v>
      </c>
      <c r="K189" s="204" t="s">
        <v>128</v>
      </c>
      <c r="L189" s="38"/>
      <c r="M189" s="209" t="s">
        <v>1</v>
      </c>
      <c r="N189" s="210" t="s">
        <v>42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382</v>
      </c>
      <c r="AT189" s="213" t="s">
        <v>124</v>
      </c>
      <c r="AU189" s="213" t="s">
        <v>84</v>
      </c>
      <c r="AY189" s="16" t="s">
        <v>121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84</v>
      </c>
      <c r="BK189" s="214">
        <f>ROUND(I189*H189,2)</f>
        <v>0</v>
      </c>
      <c r="BL189" s="16" t="s">
        <v>382</v>
      </c>
      <c r="BM189" s="213" t="s">
        <v>521</v>
      </c>
    </row>
    <row r="190" spans="1:65" s="2" customFormat="1" ht="68.25">
      <c r="A190" s="33"/>
      <c r="B190" s="34"/>
      <c r="C190" s="35"/>
      <c r="D190" s="215" t="s">
        <v>131</v>
      </c>
      <c r="E190" s="35"/>
      <c r="F190" s="216" t="s">
        <v>446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131</v>
      </c>
      <c r="AU190" s="16" t="s">
        <v>84</v>
      </c>
    </row>
    <row r="191" spans="1:65" s="13" customFormat="1">
      <c r="B191" s="219"/>
      <c r="C191" s="220"/>
      <c r="D191" s="215" t="s">
        <v>133</v>
      </c>
      <c r="E191" s="221" t="s">
        <v>1</v>
      </c>
      <c r="F191" s="222" t="s">
        <v>522</v>
      </c>
      <c r="G191" s="220"/>
      <c r="H191" s="223">
        <v>19.248999999999999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133</v>
      </c>
      <c r="AU191" s="229" t="s">
        <v>84</v>
      </c>
      <c r="AV191" s="13" t="s">
        <v>86</v>
      </c>
      <c r="AW191" s="13" t="s">
        <v>34</v>
      </c>
      <c r="AX191" s="13" t="s">
        <v>84</v>
      </c>
      <c r="AY191" s="229" t="s">
        <v>121</v>
      </c>
    </row>
    <row r="192" spans="1:65" s="2" customFormat="1" ht="21.75" customHeight="1">
      <c r="A192" s="33"/>
      <c r="B192" s="34"/>
      <c r="C192" s="202" t="s">
        <v>260</v>
      </c>
      <c r="D192" s="202" t="s">
        <v>124</v>
      </c>
      <c r="E192" s="203" t="s">
        <v>437</v>
      </c>
      <c r="F192" s="204" t="s">
        <v>438</v>
      </c>
      <c r="G192" s="205" t="s">
        <v>246</v>
      </c>
      <c r="H192" s="206">
        <v>16.498000000000001</v>
      </c>
      <c r="I192" s="207"/>
      <c r="J192" s="208">
        <f>ROUND(I192*H192,2)</f>
        <v>0</v>
      </c>
      <c r="K192" s="204" t="s">
        <v>128</v>
      </c>
      <c r="L192" s="38"/>
      <c r="M192" s="209" t="s">
        <v>1</v>
      </c>
      <c r="N192" s="210" t="s">
        <v>42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382</v>
      </c>
      <c r="AT192" s="213" t="s">
        <v>124</v>
      </c>
      <c r="AU192" s="213" t="s">
        <v>84</v>
      </c>
      <c r="AY192" s="16" t="s">
        <v>121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84</v>
      </c>
      <c r="BK192" s="214">
        <f>ROUND(I192*H192,2)</f>
        <v>0</v>
      </c>
      <c r="BL192" s="16" t="s">
        <v>382</v>
      </c>
      <c r="BM192" s="213" t="s">
        <v>523</v>
      </c>
    </row>
    <row r="193" spans="1:51" s="2" customFormat="1" ht="68.25">
      <c r="A193" s="33"/>
      <c r="B193" s="34"/>
      <c r="C193" s="35"/>
      <c r="D193" s="215" t="s">
        <v>131</v>
      </c>
      <c r="E193" s="35"/>
      <c r="F193" s="216" t="s">
        <v>440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131</v>
      </c>
      <c r="AU193" s="16" t="s">
        <v>84</v>
      </c>
    </row>
    <row r="194" spans="1:51" s="13" customFormat="1">
      <c r="B194" s="219"/>
      <c r="C194" s="220"/>
      <c r="D194" s="215" t="s">
        <v>133</v>
      </c>
      <c r="E194" s="221" t="s">
        <v>1</v>
      </c>
      <c r="F194" s="222" t="s">
        <v>524</v>
      </c>
      <c r="G194" s="220"/>
      <c r="H194" s="223">
        <v>16.498000000000001</v>
      </c>
      <c r="I194" s="224"/>
      <c r="J194" s="220"/>
      <c r="K194" s="220"/>
      <c r="L194" s="225"/>
      <c r="M194" s="252"/>
      <c r="N194" s="253"/>
      <c r="O194" s="253"/>
      <c r="P194" s="253"/>
      <c r="Q194" s="253"/>
      <c r="R194" s="253"/>
      <c r="S194" s="253"/>
      <c r="T194" s="254"/>
      <c r="AT194" s="229" t="s">
        <v>133</v>
      </c>
      <c r="AU194" s="229" t="s">
        <v>84</v>
      </c>
      <c r="AV194" s="13" t="s">
        <v>86</v>
      </c>
      <c r="AW194" s="13" t="s">
        <v>34</v>
      </c>
      <c r="AX194" s="13" t="s">
        <v>84</v>
      </c>
      <c r="AY194" s="229" t="s">
        <v>121</v>
      </c>
    </row>
    <row r="195" spans="1:51" s="2" customFormat="1" ht="6.95" customHeight="1">
      <c r="A195" s="33"/>
      <c r="B195" s="53"/>
      <c r="C195" s="54"/>
      <c r="D195" s="54"/>
      <c r="E195" s="54"/>
      <c r="F195" s="54"/>
      <c r="G195" s="54"/>
      <c r="H195" s="54"/>
      <c r="I195" s="151"/>
      <c r="J195" s="54"/>
      <c r="K195" s="54"/>
      <c r="L195" s="38"/>
      <c r="M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</row>
  </sheetData>
  <sheetProtection algorithmName="SHA-512" hashValue="6WW42SZ/JAITUhuHYDOcwuPF9Vs3f3ljOLzB+31aLHytXcpzH9961VE5QVofD9hSuCNjrsNUuZE2fcodFcWmdg==" saltValue="Cmr+TzfucNJnglqR0QodCTS71l39oxEkbxgC1lDFKx1KtdfLq0jze2xkJ7rdFA93omhaLD0S8s/zuXJrJx7uzA==" spinCount="100000" sheet="1" objects="1" scenarios="1" formatColumns="0" formatRows="0" autoFilter="0"/>
  <autoFilter ref="C118:K19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95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nástupišť v žst. Krnov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96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525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ROUND((SUM(BE119:BE149)),  2)</f>
        <v>0</v>
      </c>
      <c r="G33" s="33"/>
      <c r="H33" s="33"/>
      <c r="I33" s="130">
        <v>0.21</v>
      </c>
      <c r="J33" s="129">
        <f>ROUND(((SUM(BE119:BE149))*I33),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ROUND((SUM(BF119:BF149)),  2)</f>
        <v>0</v>
      </c>
      <c r="G34" s="33"/>
      <c r="H34" s="33"/>
      <c r="I34" s="130">
        <v>0.15</v>
      </c>
      <c r="J34" s="129">
        <f>ROUND(((SUM(BF119:BF149))*I34),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ROUND((SUM(BG119:BG149)),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ROUND((SUM(BH119:BH149)),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ROUND((SUM(BI119:BI149)),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nástupišť v žst. Krnov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03 - Železniční svršek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116" t="s">
        <v>22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99</v>
      </c>
      <c r="D94" s="156"/>
      <c r="E94" s="156"/>
      <c r="F94" s="156"/>
      <c r="G94" s="156"/>
      <c r="H94" s="156"/>
      <c r="I94" s="157"/>
      <c r="J94" s="158" t="s">
        <v>100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101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customHeight="1">
      <c r="B97" s="160"/>
      <c r="C97" s="161"/>
      <c r="D97" s="162" t="s">
        <v>103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104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105</v>
      </c>
      <c r="E99" s="163"/>
      <c r="F99" s="163"/>
      <c r="G99" s="163"/>
      <c r="H99" s="163"/>
      <c r="I99" s="164"/>
      <c r="J99" s="165">
        <f>J143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nástupišť v žst. Krnov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03 - Železniční svršek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Krnov</v>
      </c>
      <c r="G113" s="35"/>
      <c r="H113" s="35"/>
      <c r="I113" s="116" t="s">
        <v>22</v>
      </c>
      <c r="J113" s="65" t="str">
        <f>IF(J12="","",J12)</f>
        <v>17. 6. 2020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107</v>
      </c>
      <c r="D118" s="177" t="s">
        <v>62</v>
      </c>
      <c r="E118" s="177" t="s">
        <v>58</v>
      </c>
      <c r="F118" s="177" t="s">
        <v>59</v>
      </c>
      <c r="G118" s="177" t="s">
        <v>108</v>
      </c>
      <c r="H118" s="177" t="s">
        <v>109</v>
      </c>
      <c r="I118" s="178" t="s">
        <v>110</v>
      </c>
      <c r="J118" s="177" t="s">
        <v>100</v>
      </c>
      <c r="K118" s="179" t="s">
        <v>111</v>
      </c>
      <c r="L118" s="180"/>
      <c r="M118" s="74" t="s">
        <v>1</v>
      </c>
      <c r="N118" s="75" t="s">
        <v>41</v>
      </c>
      <c r="O118" s="75" t="s">
        <v>112</v>
      </c>
      <c r="P118" s="75" t="s">
        <v>113</v>
      </c>
      <c r="Q118" s="75" t="s">
        <v>114</v>
      </c>
      <c r="R118" s="75" t="s">
        <v>115</v>
      </c>
      <c r="S118" s="75" t="s">
        <v>116</v>
      </c>
      <c r="T118" s="76" t="s">
        <v>117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118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P120+P143</f>
        <v>0</v>
      </c>
      <c r="Q119" s="78"/>
      <c r="R119" s="183">
        <f>R120+R143</f>
        <v>517.6</v>
      </c>
      <c r="S119" s="78"/>
      <c r="T119" s="184">
        <f>T120+T143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102</v>
      </c>
      <c r="BK119" s="185">
        <f>BK120+BK143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119</v>
      </c>
      <c r="F120" s="189" t="s">
        <v>120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517.6</v>
      </c>
      <c r="S120" s="194"/>
      <c r="T120" s="196">
        <f>T121</f>
        <v>0</v>
      </c>
      <c r="AR120" s="197" t="s">
        <v>84</v>
      </c>
      <c r="AT120" s="198" t="s">
        <v>76</v>
      </c>
      <c r="AU120" s="198" t="s">
        <v>77</v>
      </c>
      <c r="AY120" s="197" t="s">
        <v>121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122</v>
      </c>
      <c r="F121" s="200" t="s">
        <v>123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SUM(P122:P142)</f>
        <v>0</v>
      </c>
      <c r="Q121" s="194"/>
      <c r="R121" s="195">
        <f>SUM(R122:R142)</f>
        <v>517.6</v>
      </c>
      <c r="S121" s="194"/>
      <c r="T121" s="196">
        <f>SUM(T122:T142)</f>
        <v>0</v>
      </c>
      <c r="AR121" s="197" t="s">
        <v>84</v>
      </c>
      <c r="AT121" s="198" t="s">
        <v>76</v>
      </c>
      <c r="AU121" s="198" t="s">
        <v>84</v>
      </c>
      <c r="AY121" s="197" t="s">
        <v>121</v>
      </c>
      <c r="BK121" s="199">
        <f>SUM(BK122:BK142)</f>
        <v>0</v>
      </c>
    </row>
    <row r="122" spans="1:65" s="2" customFormat="1" ht="21.75" customHeight="1">
      <c r="A122" s="33"/>
      <c r="B122" s="34"/>
      <c r="C122" s="202" t="s">
        <v>84</v>
      </c>
      <c r="D122" s="202" t="s">
        <v>124</v>
      </c>
      <c r="E122" s="203" t="s">
        <v>526</v>
      </c>
      <c r="F122" s="204" t="s">
        <v>527</v>
      </c>
      <c r="G122" s="205" t="s">
        <v>528</v>
      </c>
      <c r="H122" s="206">
        <v>0.6</v>
      </c>
      <c r="I122" s="207"/>
      <c r="J122" s="208">
        <f>ROUND(I122*H122,2)</f>
        <v>0</v>
      </c>
      <c r="K122" s="204" t="s">
        <v>128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129</v>
      </c>
      <c r="AT122" s="213" t="s">
        <v>124</v>
      </c>
      <c r="AU122" s="213" t="s">
        <v>86</v>
      </c>
      <c r="AY122" s="16" t="s">
        <v>121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84</v>
      </c>
      <c r="BK122" s="214">
        <f>ROUND(I122*H122,2)</f>
        <v>0</v>
      </c>
      <c r="BL122" s="16" t="s">
        <v>129</v>
      </c>
      <c r="BM122" s="213" t="s">
        <v>529</v>
      </c>
    </row>
    <row r="123" spans="1:65" s="2" customFormat="1" ht="39">
      <c r="A123" s="33"/>
      <c r="B123" s="34"/>
      <c r="C123" s="35"/>
      <c r="D123" s="215" t="s">
        <v>131</v>
      </c>
      <c r="E123" s="35"/>
      <c r="F123" s="216" t="s">
        <v>530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131</v>
      </c>
      <c r="AU123" s="16" t="s">
        <v>86</v>
      </c>
    </row>
    <row r="124" spans="1:65" s="13" customFormat="1">
      <c r="B124" s="219"/>
      <c r="C124" s="220"/>
      <c r="D124" s="215" t="s">
        <v>133</v>
      </c>
      <c r="E124" s="221" t="s">
        <v>1</v>
      </c>
      <c r="F124" s="222" t="s">
        <v>531</v>
      </c>
      <c r="G124" s="220"/>
      <c r="H124" s="223">
        <v>0.6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133</v>
      </c>
      <c r="AU124" s="229" t="s">
        <v>86</v>
      </c>
      <c r="AV124" s="13" t="s">
        <v>86</v>
      </c>
      <c r="AW124" s="13" t="s">
        <v>34</v>
      </c>
      <c r="AX124" s="13" t="s">
        <v>84</v>
      </c>
      <c r="AY124" s="229" t="s">
        <v>121</v>
      </c>
    </row>
    <row r="125" spans="1:65" s="2" customFormat="1" ht="21.75" customHeight="1">
      <c r="A125" s="33"/>
      <c r="B125" s="34"/>
      <c r="C125" s="202" t="s">
        <v>86</v>
      </c>
      <c r="D125" s="202" t="s">
        <v>124</v>
      </c>
      <c r="E125" s="203" t="s">
        <v>532</v>
      </c>
      <c r="F125" s="204" t="s">
        <v>533</v>
      </c>
      <c r="G125" s="205" t="s">
        <v>528</v>
      </c>
      <c r="H125" s="206">
        <v>1.986</v>
      </c>
      <c r="I125" s="207"/>
      <c r="J125" s="208">
        <f>ROUND(I125*H125,2)</f>
        <v>0</v>
      </c>
      <c r="K125" s="204" t="s">
        <v>128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129</v>
      </c>
      <c r="AT125" s="213" t="s">
        <v>124</v>
      </c>
      <c r="AU125" s="213" t="s">
        <v>86</v>
      </c>
      <c r="AY125" s="16" t="s">
        <v>121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84</v>
      </c>
      <c r="BK125" s="214">
        <f>ROUND(I125*H125,2)</f>
        <v>0</v>
      </c>
      <c r="BL125" s="16" t="s">
        <v>129</v>
      </c>
      <c r="BM125" s="213" t="s">
        <v>534</v>
      </c>
    </row>
    <row r="126" spans="1:65" s="2" customFormat="1" ht="39">
      <c r="A126" s="33"/>
      <c r="B126" s="34"/>
      <c r="C126" s="35"/>
      <c r="D126" s="215" t="s">
        <v>131</v>
      </c>
      <c r="E126" s="35"/>
      <c r="F126" s="216" t="s">
        <v>535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131</v>
      </c>
      <c r="AU126" s="16" t="s">
        <v>86</v>
      </c>
    </row>
    <row r="127" spans="1:65" s="13" customFormat="1">
      <c r="B127" s="219"/>
      <c r="C127" s="220"/>
      <c r="D127" s="215" t="s">
        <v>133</v>
      </c>
      <c r="E127" s="221" t="s">
        <v>1</v>
      </c>
      <c r="F127" s="222" t="s">
        <v>536</v>
      </c>
      <c r="G127" s="220"/>
      <c r="H127" s="223">
        <v>1.986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133</v>
      </c>
      <c r="AU127" s="229" t="s">
        <v>86</v>
      </c>
      <c r="AV127" s="13" t="s">
        <v>86</v>
      </c>
      <c r="AW127" s="13" t="s">
        <v>34</v>
      </c>
      <c r="AX127" s="13" t="s">
        <v>84</v>
      </c>
      <c r="AY127" s="229" t="s">
        <v>121</v>
      </c>
    </row>
    <row r="128" spans="1:65" s="2" customFormat="1" ht="21.75" customHeight="1">
      <c r="A128" s="33"/>
      <c r="B128" s="34"/>
      <c r="C128" s="202" t="s">
        <v>140</v>
      </c>
      <c r="D128" s="202" t="s">
        <v>124</v>
      </c>
      <c r="E128" s="203" t="s">
        <v>537</v>
      </c>
      <c r="F128" s="204" t="s">
        <v>538</v>
      </c>
      <c r="G128" s="205" t="s">
        <v>151</v>
      </c>
      <c r="H128" s="206">
        <v>298</v>
      </c>
      <c r="I128" s="207"/>
      <c r="J128" s="208">
        <f>ROUND(I128*H128,2)</f>
        <v>0</v>
      </c>
      <c r="K128" s="204" t="s">
        <v>128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129</v>
      </c>
      <c r="AT128" s="213" t="s">
        <v>124</v>
      </c>
      <c r="AU128" s="213" t="s">
        <v>86</v>
      </c>
      <c r="AY128" s="16" t="s">
        <v>121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84</v>
      </c>
      <c r="BK128" s="214">
        <f>ROUND(I128*H128,2)</f>
        <v>0</v>
      </c>
      <c r="BL128" s="16" t="s">
        <v>129</v>
      </c>
      <c r="BM128" s="213" t="s">
        <v>539</v>
      </c>
    </row>
    <row r="129" spans="1:65" s="2" customFormat="1" ht="19.5">
      <c r="A129" s="33"/>
      <c r="B129" s="34"/>
      <c r="C129" s="35"/>
      <c r="D129" s="215" t="s">
        <v>131</v>
      </c>
      <c r="E129" s="35"/>
      <c r="F129" s="216" t="s">
        <v>540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131</v>
      </c>
      <c r="AU129" s="16" t="s">
        <v>86</v>
      </c>
    </row>
    <row r="130" spans="1:65" s="13" customFormat="1">
      <c r="B130" s="219"/>
      <c r="C130" s="220"/>
      <c r="D130" s="215" t="s">
        <v>133</v>
      </c>
      <c r="E130" s="221" t="s">
        <v>1</v>
      </c>
      <c r="F130" s="222" t="s">
        <v>541</v>
      </c>
      <c r="G130" s="220"/>
      <c r="H130" s="223">
        <v>298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133</v>
      </c>
      <c r="AU130" s="229" t="s">
        <v>86</v>
      </c>
      <c r="AV130" s="13" t="s">
        <v>86</v>
      </c>
      <c r="AW130" s="13" t="s">
        <v>34</v>
      </c>
      <c r="AX130" s="13" t="s">
        <v>84</v>
      </c>
      <c r="AY130" s="229" t="s">
        <v>121</v>
      </c>
    </row>
    <row r="131" spans="1:65" s="2" customFormat="1" ht="21.75" customHeight="1">
      <c r="A131" s="33"/>
      <c r="B131" s="34"/>
      <c r="C131" s="202" t="s">
        <v>129</v>
      </c>
      <c r="D131" s="202" t="s">
        <v>124</v>
      </c>
      <c r="E131" s="203" t="s">
        <v>542</v>
      </c>
      <c r="F131" s="204" t="s">
        <v>543</v>
      </c>
      <c r="G131" s="205" t="s">
        <v>151</v>
      </c>
      <c r="H131" s="206">
        <v>6.875</v>
      </c>
      <c r="I131" s="207"/>
      <c r="J131" s="208">
        <f>ROUND(I131*H131,2)</f>
        <v>0</v>
      </c>
      <c r="K131" s="204" t="s">
        <v>128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129</v>
      </c>
      <c r="AT131" s="213" t="s">
        <v>124</v>
      </c>
      <c r="AU131" s="213" t="s">
        <v>86</v>
      </c>
      <c r="AY131" s="16" t="s">
        <v>121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84</v>
      </c>
      <c r="BK131" s="214">
        <f>ROUND(I131*H131,2)</f>
        <v>0</v>
      </c>
      <c r="BL131" s="16" t="s">
        <v>129</v>
      </c>
      <c r="BM131" s="213" t="s">
        <v>544</v>
      </c>
    </row>
    <row r="132" spans="1:65" s="2" customFormat="1" ht="29.25">
      <c r="A132" s="33"/>
      <c r="B132" s="34"/>
      <c r="C132" s="35"/>
      <c r="D132" s="215" t="s">
        <v>131</v>
      </c>
      <c r="E132" s="35"/>
      <c r="F132" s="216" t="s">
        <v>545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131</v>
      </c>
      <c r="AU132" s="16" t="s">
        <v>86</v>
      </c>
    </row>
    <row r="133" spans="1:65" s="13" customFormat="1">
      <c r="B133" s="219"/>
      <c r="C133" s="220"/>
      <c r="D133" s="215" t="s">
        <v>133</v>
      </c>
      <c r="E133" s="221" t="s">
        <v>1</v>
      </c>
      <c r="F133" s="222" t="s">
        <v>546</v>
      </c>
      <c r="G133" s="220"/>
      <c r="H133" s="223">
        <v>6.875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133</v>
      </c>
      <c r="AU133" s="229" t="s">
        <v>86</v>
      </c>
      <c r="AV133" s="13" t="s">
        <v>86</v>
      </c>
      <c r="AW133" s="13" t="s">
        <v>34</v>
      </c>
      <c r="AX133" s="13" t="s">
        <v>84</v>
      </c>
      <c r="AY133" s="229" t="s">
        <v>121</v>
      </c>
    </row>
    <row r="134" spans="1:65" s="2" customFormat="1" ht="21.75" customHeight="1">
      <c r="A134" s="33"/>
      <c r="B134" s="34"/>
      <c r="C134" s="202" t="s">
        <v>122</v>
      </c>
      <c r="D134" s="202" t="s">
        <v>124</v>
      </c>
      <c r="E134" s="203" t="s">
        <v>547</v>
      </c>
      <c r="F134" s="204" t="s">
        <v>548</v>
      </c>
      <c r="G134" s="205" t="s">
        <v>143</v>
      </c>
      <c r="H134" s="206">
        <v>137.5</v>
      </c>
      <c r="I134" s="207"/>
      <c r="J134" s="208">
        <f>ROUND(I134*H134,2)</f>
        <v>0</v>
      </c>
      <c r="K134" s="204" t="s">
        <v>128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129</v>
      </c>
      <c r="AT134" s="213" t="s">
        <v>124</v>
      </c>
      <c r="AU134" s="213" t="s">
        <v>86</v>
      </c>
      <c r="AY134" s="16" t="s">
        <v>121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84</v>
      </c>
      <c r="BK134" s="214">
        <f>ROUND(I134*H134,2)</f>
        <v>0</v>
      </c>
      <c r="BL134" s="16" t="s">
        <v>129</v>
      </c>
      <c r="BM134" s="213" t="s">
        <v>549</v>
      </c>
    </row>
    <row r="135" spans="1:65" s="2" customFormat="1" ht="29.25">
      <c r="A135" s="33"/>
      <c r="B135" s="34"/>
      <c r="C135" s="35"/>
      <c r="D135" s="215" t="s">
        <v>131</v>
      </c>
      <c r="E135" s="35"/>
      <c r="F135" s="216" t="s">
        <v>550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131</v>
      </c>
      <c r="AU135" s="16" t="s">
        <v>86</v>
      </c>
    </row>
    <row r="136" spans="1:65" s="13" customFormat="1">
      <c r="B136" s="219"/>
      <c r="C136" s="220"/>
      <c r="D136" s="215" t="s">
        <v>133</v>
      </c>
      <c r="E136" s="221" t="s">
        <v>1</v>
      </c>
      <c r="F136" s="222" t="s">
        <v>551</v>
      </c>
      <c r="G136" s="220"/>
      <c r="H136" s="223">
        <v>137.5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133</v>
      </c>
      <c r="AU136" s="229" t="s">
        <v>86</v>
      </c>
      <c r="AV136" s="13" t="s">
        <v>86</v>
      </c>
      <c r="AW136" s="13" t="s">
        <v>34</v>
      </c>
      <c r="AX136" s="13" t="s">
        <v>84</v>
      </c>
      <c r="AY136" s="229" t="s">
        <v>121</v>
      </c>
    </row>
    <row r="137" spans="1:65" s="2" customFormat="1" ht="21.75" customHeight="1">
      <c r="A137" s="33"/>
      <c r="B137" s="34"/>
      <c r="C137" s="241" t="s">
        <v>161</v>
      </c>
      <c r="D137" s="241" t="s">
        <v>166</v>
      </c>
      <c r="E137" s="242" t="s">
        <v>552</v>
      </c>
      <c r="F137" s="243" t="s">
        <v>553</v>
      </c>
      <c r="G137" s="244" t="s">
        <v>246</v>
      </c>
      <c r="H137" s="245">
        <v>506.6</v>
      </c>
      <c r="I137" s="246"/>
      <c r="J137" s="247">
        <f>ROUND(I137*H137,2)</f>
        <v>0</v>
      </c>
      <c r="K137" s="243" t="s">
        <v>128</v>
      </c>
      <c r="L137" s="248"/>
      <c r="M137" s="249" t="s">
        <v>1</v>
      </c>
      <c r="N137" s="250" t="s">
        <v>42</v>
      </c>
      <c r="O137" s="70"/>
      <c r="P137" s="211">
        <f>O137*H137</f>
        <v>0</v>
      </c>
      <c r="Q137" s="211">
        <v>1</v>
      </c>
      <c r="R137" s="211">
        <f>Q137*H137</f>
        <v>506.6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169</v>
      </c>
      <c r="AT137" s="213" t="s">
        <v>166</v>
      </c>
      <c r="AU137" s="213" t="s">
        <v>86</v>
      </c>
      <c r="AY137" s="16" t="s">
        <v>121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84</v>
      </c>
      <c r="BK137" s="214">
        <f>ROUND(I137*H137,2)</f>
        <v>0</v>
      </c>
      <c r="BL137" s="16" t="s">
        <v>129</v>
      </c>
      <c r="BM137" s="213" t="s">
        <v>554</v>
      </c>
    </row>
    <row r="138" spans="1:65" s="2" customFormat="1">
      <c r="A138" s="33"/>
      <c r="B138" s="34"/>
      <c r="C138" s="35"/>
      <c r="D138" s="215" t="s">
        <v>131</v>
      </c>
      <c r="E138" s="35"/>
      <c r="F138" s="216" t="s">
        <v>553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131</v>
      </c>
      <c r="AU138" s="16" t="s">
        <v>86</v>
      </c>
    </row>
    <row r="139" spans="1:65" s="13" customFormat="1">
      <c r="B139" s="219"/>
      <c r="C139" s="220"/>
      <c r="D139" s="215" t="s">
        <v>133</v>
      </c>
      <c r="E139" s="221" t="s">
        <v>1</v>
      </c>
      <c r="F139" s="222" t="s">
        <v>555</v>
      </c>
      <c r="G139" s="220"/>
      <c r="H139" s="223">
        <v>506.6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133</v>
      </c>
      <c r="AU139" s="229" t="s">
        <v>86</v>
      </c>
      <c r="AV139" s="13" t="s">
        <v>86</v>
      </c>
      <c r="AW139" s="13" t="s">
        <v>34</v>
      </c>
      <c r="AX139" s="13" t="s">
        <v>84</v>
      </c>
      <c r="AY139" s="229" t="s">
        <v>121</v>
      </c>
    </row>
    <row r="140" spans="1:65" s="2" customFormat="1" ht="21.75" customHeight="1">
      <c r="A140" s="33"/>
      <c r="B140" s="34"/>
      <c r="C140" s="241" t="s">
        <v>165</v>
      </c>
      <c r="D140" s="241" t="s">
        <v>166</v>
      </c>
      <c r="E140" s="242" t="s">
        <v>556</v>
      </c>
      <c r="F140" s="243" t="s">
        <v>557</v>
      </c>
      <c r="G140" s="244" t="s">
        <v>246</v>
      </c>
      <c r="H140" s="245">
        <v>11</v>
      </c>
      <c r="I140" s="246"/>
      <c r="J140" s="247">
        <f>ROUND(I140*H140,2)</f>
        <v>0</v>
      </c>
      <c r="K140" s="243" t="s">
        <v>128</v>
      </c>
      <c r="L140" s="248"/>
      <c r="M140" s="249" t="s">
        <v>1</v>
      </c>
      <c r="N140" s="250" t="s">
        <v>42</v>
      </c>
      <c r="O140" s="70"/>
      <c r="P140" s="211">
        <f>O140*H140</f>
        <v>0</v>
      </c>
      <c r="Q140" s="211">
        <v>1</v>
      </c>
      <c r="R140" s="211">
        <f>Q140*H140</f>
        <v>11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169</v>
      </c>
      <c r="AT140" s="213" t="s">
        <v>166</v>
      </c>
      <c r="AU140" s="213" t="s">
        <v>86</v>
      </c>
      <c r="AY140" s="16" t="s">
        <v>121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84</v>
      </c>
      <c r="BK140" s="214">
        <f>ROUND(I140*H140,2)</f>
        <v>0</v>
      </c>
      <c r="BL140" s="16" t="s">
        <v>129</v>
      </c>
      <c r="BM140" s="213" t="s">
        <v>558</v>
      </c>
    </row>
    <row r="141" spans="1:65" s="2" customFormat="1">
      <c r="A141" s="33"/>
      <c r="B141" s="34"/>
      <c r="C141" s="35"/>
      <c r="D141" s="215" t="s">
        <v>131</v>
      </c>
      <c r="E141" s="35"/>
      <c r="F141" s="216" t="s">
        <v>557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131</v>
      </c>
      <c r="AU141" s="16" t="s">
        <v>86</v>
      </c>
    </row>
    <row r="142" spans="1:65" s="13" customFormat="1">
      <c r="B142" s="219"/>
      <c r="C142" s="220"/>
      <c r="D142" s="215" t="s">
        <v>133</v>
      </c>
      <c r="E142" s="221" t="s">
        <v>1</v>
      </c>
      <c r="F142" s="222" t="s">
        <v>559</v>
      </c>
      <c r="G142" s="220"/>
      <c r="H142" s="223">
        <v>11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133</v>
      </c>
      <c r="AU142" s="229" t="s">
        <v>86</v>
      </c>
      <c r="AV142" s="13" t="s">
        <v>86</v>
      </c>
      <c r="AW142" s="13" t="s">
        <v>34</v>
      </c>
      <c r="AX142" s="13" t="s">
        <v>84</v>
      </c>
      <c r="AY142" s="229" t="s">
        <v>121</v>
      </c>
    </row>
    <row r="143" spans="1:65" s="12" customFormat="1" ht="25.9" customHeight="1">
      <c r="B143" s="186"/>
      <c r="C143" s="187"/>
      <c r="D143" s="188" t="s">
        <v>76</v>
      </c>
      <c r="E143" s="189" t="s">
        <v>377</v>
      </c>
      <c r="F143" s="189" t="s">
        <v>378</v>
      </c>
      <c r="G143" s="187"/>
      <c r="H143" s="187"/>
      <c r="I143" s="190"/>
      <c r="J143" s="191">
        <f>BK143</f>
        <v>0</v>
      </c>
      <c r="K143" s="187"/>
      <c r="L143" s="192"/>
      <c r="M143" s="193"/>
      <c r="N143" s="194"/>
      <c r="O143" s="194"/>
      <c r="P143" s="195">
        <f>SUM(P144:P149)</f>
        <v>0</v>
      </c>
      <c r="Q143" s="194"/>
      <c r="R143" s="195">
        <f>SUM(R144:R149)</f>
        <v>0</v>
      </c>
      <c r="S143" s="194"/>
      <c r="T143" s="196">
        <f>SUM(T144:T149)</f>
        <v>0</v>
      </c>
      <c r="AR143" s="197" t="s">
        <v>129</v>
      </c>
      <c r="AT143" s="198" t="s">
        <v>76</v>
      </c>
      <c r="AU143" s="198" t="s">
        <v>77</v>
      </c>
      <c r="AY143" s="197" t="s">
        <v>121</v>
      </c>
      <c r="BK143" s="199">
        <f>SUM(BK144:BK149)</f>
        <v>0</v>
      </c>
    </row>
    <row r="144" spans="1:65" s="2" customFormat="1" ht="21.75" customHeight="1">
      <c r="A144" s="33"/>
      <c r="B144" s="34"/>
      <c r="C144" s="202" t="s">
        <v>169</v>
      </c>
      <c r="D144" s="202" t="s">
        <v>124</v>
      </c>
      <c r="E144" s="203" t="s">
        <v>437</v>
      </c>
      <c r="F144" s="204" t="s">
        <v>438</v>
      </c>
      <c r="G144" s="205" t="s">
        <v>246</v>
      </c>
      <c r="H144" s="206">
        <v>517.6</v>
      </c>
      <c r="I144" s="207"/>
      <c r="J144" s="208">
        <f>ROUND(I144*H144,2)</f>
        <v>0</v>
      </c>
      <c r="K144" s="204" t="s">
        <v>128</v>
      </c>
      <c r="L144" s="38"/>
      <c r="M144" s="209" t="s">
        <v>1</v>
      </c>
      <c r="N144" s="210" t="s">
        <v>42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382</v>
      </c>
      <c r="AT144" s="213" t="s">
        <v>124</v>
      </c>
      <c r="AU144" s="213" t="s">
        <v>84</v>
      </c>
      <c r="AY144" s="16" t="s">
        <v>121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84</v>
      </c>
      <c r="BK144" s="214">
        <f>ROUND(I144*H144,2)</f>
        <v>0</v>
      </c>
      <c r="BL144" s="16" t="s">
        <v>382</v>
      </c>
      <c r="BM144" s="213" t="s">
        <v>560</v>
      </c>
    </row>
    <row r="145" spans="1:65" s="2" customFormat="1" ht="68.25">
      <c r="A145" s="33"/>
      <c r="B145" s="34"/>
      <c r="C145" s="35"/>
      <c r="D145" s="215" t="s">
        <v>131</v>
      </c>
      <c r="E145" s="35"/>
      <c r="F145" s="216" t="s">
        <v>440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131</v>
      </c>
      <c r="AU145" s="16" t="s">
        <v>84</v>
      </c>
    </row>
    <row r="146" spans="1:65" s="13" customFormat="1">
      <c r="B146" s="219"/>
      <c r="C146" s="220"/>
      <c r="D146" s="215" t="s">
        <v>133</v>
      </c>
      <c r="E146" s="221" t="s">
        <v>1</v>
      </c>
      <c r="F146" s="222" t="s">
        <v>561</v>
      </c>
      <c r="G146" s="220"/>
      <c r="H146" s="223">
        <v>517.6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133</v>
      </c>
      <c r="AU146" s="229" t="s">
        <v>84</v>
      </c>
      <c r="AV146" s="13" t="s">
        <v>86</v>
      </c>
      <c r="AW146" s="13" t="s">
        <v>34</v>
      </c>
      <c r="AX146" s="13" t="s">
        <v>84</v>
      </c>
      <c r="AY146" s="229" t="s">
        <v>121</v>
      </c>
    </row>
    <row r="147" spans="1:65" s="2" customFormat="1" ht="21.75" customHeight="1">
      <c r="A147" s="33"/>
      <c r="B147" s="34"/>
      <c r="C147" s="202" t="s">
        <v>178</v>
      </c>
      <c r="D147" s="202" t="s">
        <v>124</v>
      </c>
      <c r="E147" s="203" t="s">
        <v>449</v>
      </c>
      <c r="F147" s="204" t="s">
        <v>450</v>
      </c>
      <c r="G147" s="205" t="s">
        <v>175</v>
      </c>
      <c r="H147" s="206">
        <v>2</v>
      </c>
      <c r="I147" s="207"/>
      <c r="J147" s="208">
        <f>ROUND(I147*H147,2)</f>
        <v>0</v>
      </c>
      <c r="K147" s="204" t="s">
        <v>128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382</v>
      </c>
      <c r="AT147" s="213" t="s">
        <v>124</v>
      </c>
      <c r="AU147" s="213" t="s">
        <v>84</v>
      </c>
      <c r="AY147" s="16" t="s">
        <v>121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84</v>
      </c>
      <c r="BK147" s="214">
        <f>ROUND(I147*H147,2)</f>
        <v>0</v>
      </c>
      <c r="BL147" s="16" t="s">
        <v>382</v>
      </c>
      <c r="BM147" s="213" t="s">
        <v>562</v>
      </c>
    </row>
    <row r="148" spans="1:65" s="2" customFormat="1" ht="29.25">
      <c r="A148" s="33"/>
      <c r="B148" s="34"/>
      <c r="C148" s="35"/>
      <c r="D148" s="215" t="s">
        <v>131</v>
      </c>
      <c r="E148" s="35"/>
      <c r="F148" s="216" t="s">
        <v>452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131</v>
      </c>
      <c r="AU148" s="16" t="s">
        <v>84</v>
      </c>
    </row>
    <row r="149" spans="1:65" s="13" customFormat="1">
      <c r="B149" s="219"/>
      <c r="C149" s="220"/>
      <c r="D149" s="215" t="s">
        <v>133</v>
      </c>
      <c r="E149" s="221" t="s">
        <v>1</v>
      </c>
      <c r="F149" s="222" t="s">
        <v>563</v>
      </c>
      <c r="G149" s="220"/>
      <c r="H149" s="223">
        <v>2</v>
      </c>
      <c r="I149" s="224"/>
      <c r="J149" s="220"/>
      <c r="K149" s="220"/>
      <c r="L149" s="225"/>
      <c r="M149" s="252"/>
      <c r="N149" s="253"/>
      <c r="O149" s="253"/>
      <c r="P149" s="253"/>
      <c r="Q149" s="253"/>
      <c r="R149" s="253"/>
      <c r="S149" s="253"/>
      <c r="T149" s="254"/>
      <c r="AT149" s="229" t="s">
        <v>133</v>
      </c>
      <c r="AU149" s="229" t="s">
        <v>84</v>
      </c>
      <c r="AV149" s="13" t="s">
        <v>86</v>
      </c>
      <c r="AW149" s="13" t="s">
        <v>34</v>
      </c>
      <c r="AX149" s="13" t="s">
        <v>84</v>
      </c>
      <c r="AY149" s="229" t="s">
        <v>121</v>
      </c>
    </row>
    <row r="150" spans="1:65" s="2" customFormat="1" ht="6.95" customHeight="1">
      <c r="A150" s="33"/>
      <c r="B150" s="53"/>
      <c r="C150" s="54"/>
      <c r="D150" s="54"/>
      <c r="E150" s="54"/>
      <c r="F150" s="54"/>
      <c r="G150" s="54"/>
      <c r="H150" s="54"/>
      <c r="I150" s="151"/>
      <c r="J150" s="54"/>
      <c r="K150" s="54"/>
      <c r="L150" s="38"/>
      <c r="M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</row>
  </sheetData>
  <sheetProtection algorithmName="SHA-512" hashValue="v0FwTriJev7pqtxEerKj7IFRV1MRxnxWzfdfvhtoKJPV8yDqBFov/pKdvZbzyAWrneehGtmJ9UJa1VH9tZoXAw==" saltValue="Cxv3lpGQq3QsIrsyrfbRQv5ik43VIXyzIH//2djYG/cy61Nrq1CbcxpvbH77BPkUKjPJl2NXCGWGXlilbND0sw==" spinCount="100000" sheet="1" objects="1" scenarios="1" formatColumns="0" formatRows="0" autoFilter="0"/>
  <autoFilter ref="C118:K14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94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95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nástupišť v žst. Krnov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96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564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ROUND((SUM(BE117:BE138)),  2)</f>
        <v>0</v>
      </c>
      <c r="G33" s="33"/>
      <c r="H33" s="33"/>
      <c r="I33" s="130">
        <v>0.21</v>
      </c>
      <c r="J33" s="129">
        <f>ROUND(((SUM(BE117:BE138))*I33),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ROUND((SUM(BF117:BF138)),  2)</f>
        <v>0</v>
      </c>
      <c r="G34" s="33"/>
      <c r="H34" s="33"/>
      <c r="I34" s="130">
        <v>0.15</v>
      </c>
      <c r="J34" s="129">
        <f>ROUND(((SUM(BF117:BF138))*I34),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ROUND((SUM(BG117:BG138)),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ROUND((SUM(BH117:BH138)),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ROUND((SUM(BI117:BI138)),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98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nástupišť v žst. Krnov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96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VON - Oprava nástupišť v žst. Krnov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Krnov</v>
      </c>
      <c r="G89" s="35"/>
      <c r="H89" s="35"/>
      <c r="I89" s="116" t="s">
        <v>22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99</v>
      </c>
      <c r="D94" s="156"/>
      <c r="E94" s="156"/>
      <c r="F94" s="156"/>
      <c r="G94" s="156"/>
      <c r="H94" s="156"/>
      <c r="I94" s="157"/>
      <c r="J94" s="158" t="s">
        <v>100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101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102</v>
      </c>
    </row>
    <row r="97" spans="1:31" s="9" customFormat="1" ht="24.95" customHeight="1">
      <c r="B97" s="160"/>
      <c r="C97" s="161"/>
      <c r="D97" s="162" t="s">
        <v>565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106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2" t="str">
        <f>E7</f>
        <v>Oprava nástupišť v žst. Krnov</v>
      </c>
      <c r="F107" s="303"/>
      <c r="G107" s="303"/>
      <c r="H107" s="303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0" t="str">
        <f>E9</f>
        <v>VON - Oprava nástupišť v žst. Krnov</v>
      </c>
      <c r="F109" s="301"/>
      <c r="G109" s="301"/>
      <c r="H109" s="301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Krnov</v>
      </c>
      <c r="G111" s="35"/>
      <c r="H111" s="35"/>
      <c r="I111" s="116" t="s">
        <v>22</v>
      </c>
      <c r="J111" s="65" t="str">
        <f>IF(J12="","",J12)</f>
        <v>17. 6. 2020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116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116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107</v>
      </c>
      <c r="D116" s="177" t="s">
        <v>62</v>
      </c>
      <c r="E116" s="177" t="s">
        <v>58</v>
      </c>
      <c r="F116" s="177" t="s">
        <v>59</v>
      </c>
      <c r="G116" s="177" t="s">
        <v>108</v>
      </c>
      <c r="H116" s="177" t="s">
        <v>109</v>
      </c>
      <c r="I116" s="178" t="s">
        <v>110</v>
      </c>
      <c r="J116" s="177" t="s">
        <v>100</v>
      </c>
      <c r="K116" s="179" t="s">
        <v>111</v>
      </c>
      <c r="L116" s="180"/>
      <c r="M116" s="74" t="s">
        <v>1</v>
      </c>
      <c r="N116" s="75" t="s">
        <v>41</v>
      </c>
      <c r="O116" s="75" t="s">
        <v>112</v>
      </c>
      <c r="P116" s="75" t="s">
        <v>113</v>
      </c>
      <c r="Q116" s="75" t="s">
        <v>114</v>
      </c>
      <c r="R116" s="75" t="s">
        <v>115</v>
      </c>
      <c r="S116" s="75" t="s">
        <v>116</v>
      </c>
      <c r="T116" s="76" t="s">
        <v>117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118</v>
      </c>
      <c r="D117" s="35"/>
      <c r="E117" s="35"/>
      <c r="F117" s="35"/>
      <c r="G117" s="35"/>
      <c r="H117" s="35"/>
      <c r="I117" s="114"/>
      <c r="J117" s="181">
        <f>BK117</f>
        <v>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102</v>
      </c>
      <c r="BK117" s="185">
        <f>BK118</f>
        <v>0</v>
      </c>
    </row>
    <row r="118" spans="1:65" s="12" customFormat="1" ht="25.9" customHeight="1">
      <c r="B118" s="186"/>
      <c r="C118" s="187"/>
      <c r="D118" s="188" t="s">
        <v>76</v>
      </c>
      <c r="E118" s="189" t="s">
        <v>566</v>
      </c>
      <c r="F118" s="189" t="s">
        <v>567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SUM(P119:P138)</f>
        <v>0</v>
      </c>
      <c r="Q118" s="194"/>
      <c r="R118" s="195">
        <f>SUM(R119:R138)</f>
        <v>0</v>
      </c>
      <c r="S118" s="194"/>
      <c r="T118" s="196">
        <f>SUM(T119:T138)</f>
        <v>0</v>
      </c>
      <c r="AR118" s="197" t="s">
        <v>122</v>
      </c>
      <c r="AT118" s="198" t="s">
        <v>76</v>
      </c>
      <c r="AU118" s="198" t="s">
        <v>77</v>
      </c>
      <c r="AY118" s="197" t="s">
        <v>121</v>
      </c>
      <c r="BK118" s="199">
        <f>SUM(BK119:BK138)</f>
        <v>0</v>
      </c>
    </row>
    <row r="119" spans="1:65" s="2" customFormat="1" ht="21.75" customHeight="1">
      <c r="A119" s="33"/>
      <c r="B119" s="34"/>
      <c r="C119" s="202" t="s">
        <v>84</v>
      </c>
      <c r="D119" s="202" t="s">
        <v>124</v>
      </c>
      <c r="E119" s="203" t="s">
        <v>568</v>
      </c>
      <c r="F119" s="204" t="s">
        <v>569</v>
      </c>
      <c r="G119" s="205" t="s">
        <v>570</v>
      </c>
      <c r="H119" s="206">
        <v>8</v>
      </c>
      <c r="I119" s="207"/>
      <c r="J119" s="208">
        <f>ROUND(I119*H119,2)</f>
        <v>0</v>
      </c>
      <c r="K119" s="204" t="s">
        <v>128</v>
      </c>
      <c r="L119" s="38"/>
      <c r="M119" s="209" t="s">
        <v>1</v>
      </c>
      <c r="N119" s="210" t="s">
        <v>42</v>
      </c>
      <c r="O119" s="70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129</v>
      </c>
      <c r="AT119" s="213" t="s">
        <v>124</v>
      </c>
      <c r="AU119" s="213" t="s">
        <v>84</v>
      </c>
      <c r="AY119" s="16" t="s">
        <v>121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84</v>
      </c>
      <c r="BK119" s="214">
        <f>ROUND(I119*H119,2)</f>
        <v>0</v>
      </c>
      <c r="BL119" s="16" t="s">
        <v>129</v>
      </c>
      <c r="BM119" s="213" t="s">
        <v>571</v>
      </c>
    </row>
    <row r="120" spans="1:65" s="2" customFormat="1" ht="29.25">
      <c r="A120" s="33"/>
      <c r="B120" s="34"/>
      <c r="C120" s="35"/>
      <c r="D120" s="215" t="s">
        <v>131</v>
      </c>
      <c r="E120" s="35"/>
      <c r="F120" s="216" t="s">
        <v>572</v>
      </c>
      <c r="G120" s="35"/>
      <c r="H120" s="35"/>
      <c r="I120" s="114"/>
      <c r="J120" s="35"/>
      <c r="K120" s="35"/>
      <c r="L120" s="38"/>
      <c r="M120" s="217"/>
      <c r="N120" s="218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131</v>
      </c>
      <c r="AU120" s="16" t="s">
        <v>84</v>
      </c>
    </row>
    <row r="121" spans="1:65" s="2" customFormat="1" ht="19.5">
      <c r="A121" s="33"/>
      <c r="B121" s="34"/>
      <c r="C121" s="35"/>
      <c r="D121" s="215" t="s">
        <v>183</v>
      </c>
      <c r="E121" s="35"/>
      <c r="F121" s="251" t="s">
        <v>573</v>
      </c>
      <c r="G121" s="35"/>
      <c r="H121" s="35"/>
      <c r="I121" s="114"/>
      <c r="J121" s="35"/>
      <c r="K121" s="35"/>
      <c r="L121" s="38"/>
      <c r="M121" s="217"/>
      <c r="N121" s="218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183</v>
      </c>
      <c r="AU121" s="16" t="s">
        <v>84</v>
      </c>
    </row>
    <row r="122" spans="1:65" s="2" customFormat="1" ht="33" customHeight="1">
      <c r="A122" s="33"/>
      <c r="B122" s="34"/>
      <c r="C122" s="202" t="s">
        <v>86</v>
      </c>
      <c r="D122" s="202" t="s">
        <v>124</v>
      </c>
      <c r="E122" s="203" t="s">
        <v>574</v>
      </c>
      <c r="F122" s="204" t="s">
        <v>575</v>
      </c>
      <c r="G122" s="205" t="s">
        <v>576</v>
      </c>
      <c r="H122" s="255">
        <v>1.2999999999999999E-2</v>
      </c>
      <c r="I122" s="207"/>
      <c r="J122" s="208">
        <f>ROUND(I122*H122,2)</f>
        <v>0</v>
      </c>
      <c r="K122" s="204" t="s">
        <v>128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129</v>
      </c>
      <c r="AT122" s="213" t="s">
        <v>124</v>
      </c>
      <c r="AU122" s="213" t="s">
        <v>84</v>
      </c>
      <c r="AY122" s="16" t="s">
        <v>121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84</v>
      </c>
      <c r="BK122" s="214">
        <f>ROUND(I122*H122,2)</f>
        <v>0</v>
      </c>
      <c r="BL122" s="16" t="s">
        <v>129</v>
      </c>
      <c r="BM122" s="213" t="s">
        <v>577</v>
      </c>
    </row>
    <row r="123" spans="1:65" s="2" customFormat="1" ht="19.5">
      <c r="A123" s="33"/>
      <c r="B123" s="34"/>
      <c r="C123" s="35"/>
      <c r="D123" s="215" t="s">
        <v>131</v>
      </c>
      <c r="E123" s="35"/>
      <c r="F123" s="216" t="s">
        <v>575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131</v>
      </c>
      <c r="AU123" s="16" t="s">
        <v>84</v>
      </c>
    </row>
    <row r="124" spans="1:65" s="2" customFormat="1" ht="21.75" customHeight="1">
      <c r="A124" s="33"/>
      <c r="B124" s="34"/>
      <c r="C124" s="202" t="s">
        <v>140</v>
      </c>
      <c r="D124" s="202" t="s">
        <v>124</v>
      </c>
      <c r="E124" s="203" t="s">
        <v>578</v>
      </c>
      <c r="F124" s="204" t="s">
        <v>579</v>
      </c>
      <c r="G124" s="205" t="s">
        <v>528</v>
      </c>
      <c r="H124" s="206">
        <v>2.5859999999999999</v>
      </c>
      <c r="I124" s="207"/>
      <c r="J124" s="208">
        <f>ROUND(I124*H124,2)</f>
        <v>0</v>
      </c>
      <c r="K124" s="204" t="s">
        <v>128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129</v>
      </c>
      <c r="AT124" s="213" t="s">
        <v>124</v>
      </c>
      <c r="AU124" s="213" t="s">
        <v>84</v>
      </c>
      <c r="AY124" s="16" t="s">
        <v>121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84</v>
      </c>
      <c r="BK124" s="214">
        <f>ROUND(I124*H124,2)</f>
        <v>0</v>
      </c>
      <c r="BL124" s="16" t="s">
        <v>129</v>
      </c>
      <c r="BM124" s="213" t="s">
        <v>580</v>
      </c>
    </row>
    <row r="125" spans="1:65" s="2" customFormat="1">
      <c r="A125" s="33"/>
      <c r="B125" s="34"/>
      <c r="C125" s="35"/>
      <c r="D125" s="215" t="s">
        <v>131</v>
      </c>
      <c r="E125" s="35"/>
      <c r="F125" s="216" t="s">
        <v>579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131</v>
      </c>
      <c r="AU125" s="16" t="s">
        <v>84</v>
      </c>
    </row>
    <row r="126" spans="1:65" s="2" customFormat="1" ht="21.75" customHeight="1">
      <c r="A126" s="33"/>
      <c r="B126" s="34"/>
      <c r="C126" s="202" t="s">
        <v>129</v>
      </c>
      <c r="D126" s="202" t="s">
        <v>124</v>
      </c>
      <c r="E126" s="203" t="s">
        <v>581</v>
      </c>
      <c r="F126" s="204" t="s">
        <v>582</v>
      </c>
      <c r="G126" s="205" t="s">
        <v>583</v>
      </c>
      <c r="H126" s="206">
        <v>2.5859999999999999</v>
      </c>
      <c r="I126" s="207"/>
      <c r="J126" s="208">
        <f>ROUND(I126*H126,2)</f>
        <v>0</v>
      </c>
      <c r="K126" s="204" t="s">
        <v>128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129</v>
      </c>
      <c r="AT126" s="213" t="s">
        <v>124</v>
      </c>
      <c r="AU126" s="213" t="s">
        <v>84</v>
      </c>
      <c r="AY126" s="16" t="s">
        <v>121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84</v>
      </c>
      <c r="BK126" s="214">
        <f>ROUND(I126*H126,2)</f>
        <v>0</v>
      </c>
      <c r="BL126" s="16" t="s">
        <v>129</v>
      </c>
      <c r="BM126" s="213" t="s">
        <v>584</v>
      </c>
    </row>
    <row r="127" spans="1:65" s="2" customFormat="1">
      <c r="A127" s="33"/>
      <c r="B127" s="34"/>
      <c r="C127" s="35"/>
      <c r="D127" s="215" t="s">
        <v>131</v>
      </c>
      <c r="E127" s="35"/>
      <c r="F127" s="216" t="s">
        <v>582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131</v>
      </c>
      <c r="AU127" s="16" t="s">
        <v>84</v>
      </c>
    </row>
    <row r="128" spans="1:65" s="2" customFormat="1" ht="21.75" customHeight="1">
      <c r="A128" s="33"/>
      <c r="B128" s="34"/>
      <c r="C128" s="202" t="s">
        <v>122</v>
      </c>
      <c r="D128" s="202" t="s">
        <v>124</v>
      </c>
      <c r="E128" s="203" t="s">
        <v>585</v>
      </c>
      <c r="F128" s="204" t="s">
        <v>586</v>
      </c>
      <c r="G128" s="205" t="s">
        <v>528</v>
      </c>
      <c r="H128" s="206">
        <v>2.5859999999999999</v>
      </c>
      <c r="I128" s="207"/>
      <c r="J128" s="208">
        <f>ROUND(I128*H128,2)</f>
        <v>0</v>
      </c>
      <c r="K128" s="204" t="s">
        <v>128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129</v>
      </c>
      <c r="AT128" s="213" t="s">
        <v>124</v>
      </c>
      <c r="AU128" s="213" t="s">
        <v>84</v>
      </c>
      <c r="AY128" s="16" t="s">
        <v>121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84</v>
      </c>
      <c r="BK128" s="214">
        <f>ROUND(I128*H128,2)</f>
        <v>0</v>
      </c>
      <c r="BL128" s="16" t="s">
        <v>129</v>
      </c>
      <c r="BM128" s="213" t="s">
        <v>587</v>
      </c>
    </row>
    <row r="129" spans="1:65" s="2" customFormat="1">
      <c r="A129" s="33"/>
      <c r="B129" s="34"/>
      <c r="C129" s="35"/>
      <c r="D129" s="215" t="s">
        <v>131</v>
      </c>
      <c r="E129" s="35"/>
      <c r="F129" s="216" t="s">
        <v>586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131</v>
      </c>
      <c r="AU129" s="16" t="s">
        <v>84</v>
      </c>
    </row>
    <row r="130" spans="1:65" s="2" customFormat="1" ht="21.75" customHeight="1">
      <c r="A130" s="33"/>
      <c r="B130" s="34"/>
      <c r="C130" s="202" t="s">
        <v>161</v>
      </c>
      <c r="D130" s="202" t="s">
        <v>124</v>
      </c>
      <c r="E130" s="203" t="s">
        <v>588</v>
      </c>
      <c r="F130" s="204" t="s">
        <v>589</v>
      </c>
      <c r="G130" s="205" t="s">
        <v>528</v>
      </c>
      <c r="H130" s="206">
        <v>2.5859999999999999</v>
      </c>
      <c r="I130" s="207"/>
      <c r="J130" s="208">
        <f>ROUND(I130*H130,2)</f>
        <v>0</v>
      </c>
      <c r="K130" s="204" t="s">
        <v>128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129</v>
      </c>
      <c r="AT130" s="213" t="s">
        <v>124</v>
      </c>
      <c r="AU130" s="213" t="s">
        <v>84</v>
      </c>
      <c r="AY130" s="16" t="s">
        <v>121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84</v>
      </c>
      <c r="BK130" s="214">
        <f>ROUND(I130*H130,2)</f>
        <v>0</v>
      </c>
      <c r="BL130" s="16" t="s">
        <v>129</v>
      </c>
      <c r="BM130" s="213" t="s">
        <v>590</v>
      </c>
    </row>
    <row r="131" spans="1:65" s="2" customFormat="1" ht="29.25">
      <c r="A131" s="33"/>
      <c r="B131" s="34"/>
      <c r="C131" s="35"/>
      <c r="D131" s="215" t="s">
        <v>131</v>
      </c>
      <c r="E131" s="35"/>
      <c r="F131" s="216" t="s">
        <v>591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131</v>
      </c>
      <c r="AU131" s="16" t="s">
        <v>84</v>
      </c>
    </row>
    <row r="132" spans="1:65" s="2" customFormat="1" ht="21.75" customHeight="1">
      <c r="A132" s="33"/>
      <c r="B132" s="34"/>
      <c r="C132" s="202" t="s">
        <v>165</v>
      </c>
      <c r="D132" s="202" t="s">
        <v>124</v>
      </c>
      <c r="E132" s="203" t="s">
        <v>592</v>
      </c>
      <c r="F132" s="204" t="s">
        <v>593</v>
      </c>
      <c r="G132" s="205" t="s">
        <v>528</v>
      </c>
      <c r="H132" s="206">
        <v>2.5859999999999999</v>
      </c>
      <c r="I132" s="207"/>
      <c r="J132" s="208">
        <f>ROUND(I132*H132,2)</f>
        <v>0</v>
      </c>
      <c r="K132" s="204" t="s">
        <v>128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129</v>
      </c>
      <c r="AT132" s="213" t="s">
        <v>124</v>
      </c>
      <c r="AU132" s="213" t="s">
        <v>84</v>
      </c>
      <c r="AY132" s="16" t="s">
        <v>121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84</v>
      </c>
      <c r="BK132" s="214">
        <f>ROUND(I132*H132,2)</f>
        <v>0</v>
      </c>
      <c r="BL132" s="16" t="s">
        <v>129</v>
      </c>
      <c r="BM132" s="213" t="s">
        <v>594</v>
      </c>
    </row>
    <row r="133" spans="1:65" s="2" customFormat="1" ht="39">
      <c r="A133" s="33"/>
      <c r="B133" s="34"/>
      <c r="C133" s="35"/>
      <c r="D133" s="215" t="s">
        <v>131</v>
      </c>
      <c r="E133" s="35"/>
      <c r="F133" s="216" t="s">
        <v>595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131</v>
      </c>
      <c r="AU133" s="16" t="s">
        <v>84</v>
      </c>
    </row>
    <row r="134" spans="1:65" s="2" customFormat="1" ht="21.75" customHeight="1">
      <c r="A134" s="33"/>
      <c r="B134" s="34"/>
      <c r="C134" s="202" t="s">
        <v>169</v>
      </c>
      <c r="D134" s="202" t="s">
        <v>124</v>
      </c>
      <c r="E134" s="203" t="s">
        <v>596</v>
      </c>
      <c r="F134" s="204" t="s">
        <v>597</v>
      </c>
      <c r="G134" s="205" t="s">
        <v>570</v>
      </c>
      <c r="H134" s="206">
        <v>300</v>
      </c>
      <c r="I134" s="207"/>
      <c r="J134" s="208">
        <f>ROUND(I134*H134,2)</f>
        <v>0</v>
      </c>
      <c r="K134" s="204" t="s">
        <v>128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129</v>
      </c>
      <c r="AT134" s="213" t="s">
        <v>124</v>
      </c>
      <c r="AU134" s="213" t="s">
        <v>84</v>
      </c>
      <c r="AY134" s="16" t="s">
        <v>121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84</v>
      </c>
      <c r="BK134" s="214">
        <f>ROUND(I134*H134,2)</f>
        <v>0</v>
      </c>
      <c r="BL134" s="16" t="s">
        <v>129</v>
      </c>
      <c r="BM134" s="213" t="s">
        <v>598</v>
      </c>
    </row>
    <row r="135" spans="1:65" s="2" customFormat="1">
      <c r="A135" s="33"/>
      <c r="B135" s="34"/>
      <c r="C135" s="35"/>
      <c r="D135" s="215" t="s">
        <v>131</v>
      </c>
      <c r="E135" s="35"/>
      <c r="F135" s="216" t="s">
        <v>597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131</v>
      </c>
      <c r="AU135" s="16" t="s">
        <v>84</v>
      </c>
    </row>
    <row r="136" spans="1:65" s="2" customFormat="1" ht="21.75" customHeight="1">
      <c r="A136" s="33"/>
      <c r="B136" s="34"/>
      <c r="C136" s="202" t="s">
        <v>178</v>
      </c>
      <c r="D136" s="202" t="s">
        <v>124</v>
      </c>
      <c r="E136" s="203" t="s">
        <v>599</v>
      </c>
      <c r="F136" s="204" t="s">
        <v>600</v>
      </c>
      <c r="G136" s="205" t="s">
        <v>576</v>
      </c>
      <c r="H136" s="255">
        <v>0.05</v>
      </c>
      <c r="I136" s="207"/>
      <c r="J136" s="208">
        <f>ROUND(I136*H136,2)</f>
        <v>0</v>
      </c>
      <c r="K136" s="204" t="s">
        <v>128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129</v>
      </c>
      <c r="AT136" s="213" t="s">
        <v>124</v>
      </c>
      <c r="AU136" s="213" t="s">
        <v>84</v>
      </c>
      <c r="AY136" s="16" t="s">
        <v>121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84</v>
      </c>
      <c r="BK136" s="214">
        <f>ROUND(I136*H136,2)</f>
        <v>0</v>
      </c>
      <c r="BL136" s="16" t="s">
        <v>129</v>
      </c>
      <c r="BM136" s="213" t="s">
        <v>601</v>
      </c>
    </row>
    <row r="137" spans="1:65" s="2" customFormat="1" ht="19.5">
      <c r="A137" s="33"/>
      <c r="B137" s="34"/>
      <c r="C137" s="35"/>
      <c r="D137" s="215" t="s">
        <v>131</v>
      </c>
      <c r="E137" s="35"/>
      <c r="F137" s="216" t="s">
        <v>600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131</v>
      </c>
      <c r="AU137" s="16" t="s">
        <v>84</v>
      </c>
    </row>
    <row r="138" spans="1:65" s="2" customFormat="1" ht="48.75">
      <c r="A138" s="33"/>
      <c r="B138" s="34"/>
      <c r="C138" s="35"/>
      <c r="D138" s="215" t="s">
        <v>183</v>
      </c>
      <c r="E138" s="35"/>
      <c r="F138" s="251" t="s">
        <v>602</v>
      </c>
      <c r="G138" s="35"/>
      <c r="H138" s="35"/>
      <c r="I138" s="114"/>
      <c r="J138" s="35"/>
      <c r="K138" s="35"/>
      <c r="L138" s="38"/>
      <c r="M138" s="256"/>
      <c r="N138" s="257"/>
      <c r="O138" s="258"/>
      <c r="P138" s="258"/>
      <c r="Q138" s="258"/>
      <c r="R138" s="258"/>
      <c r="S138" s="258"/>
      <c r="T138" s="259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183</v>
      </c>
      <c r="AU138" s="16" t="s">
        <v>84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151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kDhkC0vxMYEoS4moDXyZ5LS1mnSSMVh7WE1vV8jhZkF0ZA68t5BC8R5nPf4jQdq1VMEYpHxvj8/Lq6n3J38ctA==" saltValue="A1XDHFBdb8EjSXg6K6qSsVx+F00h4atz86SjsrkOSSH66Yj3ZivUT1kyWbwvKjxH7xfr02sIcuJ8jRjqbHghIQ==" spinCount="100000" sheet="1" objects="1" scenarios="1" formatColumns="0" formatRows="0" autoFilter="0"/>
  <autoFilter ref="C116:K13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Oprava nástupišť ...</vt:lpstr>
      <vt:lpstr>SO 02 - Přechodové a přís...</vt:lpstr>
      <vt:lpstr>SO 03 - Železniční svršek</vt:lpstr>
      <vt:lpstr>VON - Oprava nástupišť v ...</vt:lpstr>
      <vt:lpstr>'Rekapitulace stavby'!Názvy_tisku</vt:lpstr>
      <vt:lpstr>'SO 01 - Oprava nástupišť ...'!Názvy_tisku</vt:lpstr>
      <vt:lpstr>'SO 02 - Přechodové a přís...'!Názvy_tisku</vt:lpstr>
      <vt:lpstr>'SO 03 - Železniční svršek'!Názvy_tisku</vt:lpstr>
      <vt:lpstr>'VON - Oprava nástupišť v ...'!Názvy_tisku</vt:lpstr>
      <vt:lpstr>'Rekapitulace stavby'!Oblast_tisku</vt:lpstr>
      <vt:lpstr>'SO 01 - Oprava nástupišť ...'!Oblast_tisku</vt:lpstr>
      <vt:lpstr>'SO 02 - Přechodové a přís...'!Oblast_tisku</vt:lpstr>
      <vt:lpstr>'SO 03 - Železniční svršek'!Oblast_tisku</vt:lpstr>
      <vt:lpstr>'VON - Oprava nástupišť v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cp:lastPrinted>2020-07-01T05:39:59Z</cp:lastPrinted>
  <dcterms:created xsi:type="dcterms:W3CDTF">2020-07-01T05:35:36Z</dcterms:created>
  <dcterms:modified xsi:type="dcterms:W3CDTF">2020-07-01T08:00:01Z</dcterms:modified>
</cp:coreProperties>
</file>